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5\F_M18_2025_Travaux couverture AMI\01 DCE\Vdef\Pièces écrites\"/>
    </mc:Choice>
  </mc:AlternateContent>
  <xr:revisionPtr revIDLastSave="0" documentId="13_ncr:1_{95DE9013-AC1B-4A1E-80F9-7913ACBFCE41}" xr6:coauthVersionLast="47" xr6:coauthVersionMax="47" xr10:uidLastSave="{00000000-0000-0000-0000-000000000000}"/>
  <bookViews>
    <workbookView xWindow="-28920" yWindow="0" windowWidth="29040" windowHeight="15720" xr2:uid="{38D9DA66-76F1-460C-9DAE-86068562A5DA}"/>
  </bookViews>
  <sheets>
    <sheet name="PDG" sheetId="9" r:id="rId1"/>
    <sheet name="Charpente" sheetId="5" r:id="rId2"/>
  </sheets>
  <definedNames>
    <definedName name="_xlnm.Print_Titles" localSheetId="1">Charpente!$1:$3</definedName>
    <definedName name="_xlnm.Print_Area" localSheetId="1">Charpente!$A$1:$N$317</definedName>
    <definedName name="_xlnm.Print_Area" localSheetId="0">PDG!$A$1:$L$25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7" i="5" l="1"/>
  <c r="A220" i="5"/>
  <c r="A223" i="5"/>
  <c r="A224" i="5"/>
  <c r="A226" i="5"/>
  <c r="A227" i="5"/>
  <c r="A228" i="5"/>
  <c r="A233" i="5"/>
  <c r="A234" i="5"/>
  <c r="A235" i="5"/>
  <c r="A240" i="5"/>
  <c r="A241" i="5"/>
  <c r="A242" i="5"/>
  <c r="A247" i="5"/>
  <c r="A248" i="5"/>
  <c r="A249" i="5"/>
  <c r="A255" i="5"/>
  <c r="A256" i="5"/>
  <c r="A257" i="5"/>
  <c r="A267" i="5"/>
  <c r="A268" i="5"/>
  <c r="A271" i="5"/>
  <c r="A272" i="5"/>
  <c r="A276" i="5"/>
  <c r="A282" i="5"/>
  <c r="A283" i="5"/>
  <c r="A285" i="5"/>
  <c r="A286" i="5"/>
  <c r="A288" i="5"/>
  <c r="A289" i="5"/>
  <c r="A290" i="5"/>
  <c r="A294" i="5"/>
  <c r="A295" i="5"/>
  <c r="A298" i="5"/>
  <c r="A299" i="5"/>
  <c r="A300" i="5"/>
  <c r="A305" i="5"/>
  <c r="A306" i="5"/>
  <c r="A310" i="5"/>
  <c r="A78" i="5"/>
  <c r="A79" i="5"/>
  <c r="A81" i="5"/>
  <c r="A82" i="5"/>
  <c r="A83" i="5"/>
  <c r="A87" i="5"/>
  <c r="A88" i="5"/>
  <c r="A91" i="5"/>
  <c r="A92" i="5"/>
  <c r="A96" i="5"/>
  <c r="A97" i="5"/>
  <c r="A101" i="5"/>
  <c r="A102" i="5"/>
  <c r="A103" i="5"/>
  <c r="A104" i="5"/>
  <c r="A105" i="5"/>
  <c r="A106" i="5"/>
  <c r="A108" i="5"/>
  <c r="A111" i="5"/>
  <c r="A114" i="5"/>
  <c r="A115" i="5"/>
  <c r="A117" i="5"/>
  <c r="A118" i="5"/>
  <c r="A119" i="5"/>
  <c r="A124" i="5"/>
  <c r="A125" i="5"/>
  <c r="A126" i="5"/>
  <c r="A131" i="5"/>
  <c r="A132" i="5"/>
  <c r="A133" i="5"/>
  <c r="A138" i="5"/>
  <c r="A139" i="5"/>
  <c r="A140" i="5"/>
  <c r="A145" i="5"/>
  <c r="A146" i="5"/>
  <c r="A147" i="5"/>
  <c r="A157" i="5"/>
  <c r="A158" i="5"/>
  <c r="A161" i="5"/>
  <c r="A162" i="5"/>
  <c r="A166" i="5"/>
  <c r="A172" i="5"/>
  <c r="A173" i="5"/>
  <c r="A175" i="5"/>
  <c r="N95" i="5"/>
  <c r="N94" i="5"/>
  <c r="N304" i="5"/>
  <c r="N303" i="5"/>
  <c r="N302" i="5"/>
  <c r="N301" i="5"/>
  <c r="N309" i="5"/>
  <c r="N297" i="5" l="1"/>
  <c r="N296" i="5"/>
  <c r="N198" i="5" l="1"/>
  <c r="A202" i="5"/>
  <c r="A203" i="5"/>
  <c r="A204" i="5"/>
  <c r="A193" i="5"/>
  <c r="A194" i="5"/>
  <c r="A195" i="5"/>
  <c r="N195" i="5"/>
  <c r="N196" i="5"/>
  <c r="N197" i="5"/>
  <c r="N199" i="5"/>
  <c r="N200" i="5"/>
  <c r="N201" i="5"/>
  <c r="N311" i="5" l="1"/>
  <c r="N205" i="5"/>
  <c r="J209" i="5" l="1"/>
  <c r="A176" i="5"/>
  <c r="N100" i="5"/>
  <c r="N99" i="5"/>
  <c r="N98" i="5"/>
  <c r="N97" i="5"/>
  <c r="N187" i="5"/>
  <c r="N186" i="5"/>
  <c r="L90" i="5"/>
  <c r="N90" i="5" s="1"/>
  <c r="A215" i="5" l="1"/>
  <c r="A214" i="5"/>
  <c r="N225" i="5"/>
  <c r="A188" i="5"/>
  <c r="A189" i="5"/>
  <c r="N116" i="5"/>
  <c r="N93" i="5" l="1"/>
  <c r="N92" i="5"/>
  <c r="L44" i="5"/>
  <c r="N44" i="5" s="1"/>
  <c r="A60" i="5" l="1"/>
  <c r="A61" i="5"/>
  <c r="A64" i="5"/>
  <c r="A65" i="5"/>
  <c r="A69" i="5"/>
  <c r="A9" i="5"/>
  <c r="A11" i="5"/>
  <c r="A17" i="5"/>
  <c r="A18" i="5"/>
  <c r="A20" i="5"/>
  <c r="A21" i="5"/>
  <c r="A22" i="5"/>
  <c r="N10" i="5" l="1"/>
  <c r="N19" i="5"/>
  <c r="A27" i="5" l="1"/>
  <c r="A28" i="5"/>
  <c r="A29" i="5"/>
  <c r="A34" i="5"/>
  <c r="A35" i="5"/>
  <c r="A36" i="5"/>
  <c r="A41" i="5"/>
  <c r="A42" i="5"/>
  <c r="A43" i="5"/>
  <c r="A48" i="5"/>
  <c r="A49" i="5"/>
  <c r="A50" i="5"/>
  <c r="A75" i="5"/>
  <c r="A76" i="5"/>
  <c r="A178" i="5"/>
  <c r="A179" i="5"/>
  <c r="A180" i="5"/>
  <c r="A184" i="5"/>
  <c r="A185" i="5"/>
  <c r="A6" i="5"/>
  <c r="A7" i="5"/>
  <c r="A8" i="5"/>
  <c r="A5" i="5"/>
  <c r="A10" i="5" l="1"/>
  <c r="A12" i="5" l="1"/>
  <c r="A13" i="5" l="1"/>
  <c r="N190" i="5"/>
  <c r="N189" i="5"/>
  <c r="N191" i="5"/>
  <c r="N192" i="5"/>
  <c r="N86" i="5"/>
  <c r="N84" i="5"/>
  <c r="N293" i="5"/>
  <c r="N291" i="5"/>
  <c r="N284" i="5"/>
  <c r="A15" i="5" l="1"/>
  <c r="N307" i="5"/>
  <c r="A16" i="5" l="1"/>
  <c r="N308" i="5"/>
  <c r="N193" i="5"/>
  <c r="N306" i="5"/>
  <c r="A19" i="5" l="1"/>
  <c r="N254" i="5" l="1"/>
  <c r="N183" i="5" l="1"/>
  <c r="N63" i="5" l="1"/>
  <c r="N77" i="5"/>
  <c r="N80" i="5"/>
  <c r="N74" i="5" l="1"/>
  <c r="N73" i="5"/>
  <c r="N72" i="5"/>
  <c r="N71" i="5"/>
  <c r="N70" i="5"/>
  <c r="N69" i="5"/>
  <c r="N68" i="5"/>
  <c r="N67" i="5"/>
  <c r="N66" i="5"/>
  <c r="N60" i="5"/>
  <c r="N59" i="5"/>
  <c r="N58" i="5"/>
  <c r="N57" i="5"/>
  <c r="N56" i="5"/>
  <c r="N55" i="5"/>
  <c r="N54" i="5"/>
  <c r="N53" i="5"/>
  <c r="N52" i="5"/>
  <c r="N51" i="5"/>
  <c r="N49" i="5"/>
  <c r="N171" i="5" l="1"/>
  <c r="N170" i="5"/>
  <c r="N169" i="5"/>
  <c r="N168" i="5"/>
  <c r="N167" i="5"/>
  <c r="N166" i="5"/>
  <c r="N165" i="5"/>
  <c r="N164" i="5"/>
  <c r="N163" i="5"/>
  <c r="N161" i="5"/>
  <c r="N156" i="5"/>
  <c r="N155" i="5"/>
  <c r="N154" i="5"/>
  <c r="N153" i="5"/>
  <c r="N152" i="5"/>
  <c r="N151" i="5"/>
  <c r="N150" i="5"/>
  <c r="N149" i="5"/>
  <c r="N148" i="5"/>
  <c r="N6" i="5" l="1"/>
  <c r="N276" i="5" l="1"/>
  <c r="N277" i="5"/>
  <c r="N278" i="5"/>
  <c r="N279" i="5"/>
  <c r="N280" i="5"/>
  <c r="N281" i="5"/>
  <c r="N275" i="5"/>
  <c r="N274" i="5"/>
  <c r="N273" i="5"/>
  <c r="N258" i="5"/>
  <c r="N259" i="5"/>
  <c r="N260" i="5"/>
  <c r="N261" i="5"/>
  <c r="N262" i="5"/>
  <c r="N263" i="5"/>
  <c r="N264" i="5"/>
  <c r="N265" i="5"/>
  <c r="N266" i="5"/>
  <c r="N107" i="5" l="1"/>
  <c r="N216" i="5"/>
  <c r="N269" i="5" l="1"/>
  <c r="N103" i="5" l="1"/>
  <c r="N91" i="5"/>
  <c r="N89" i="5"/>
  <c r="N88" i="5"/>
  <c r="N87" i="5"/>
  <c r="N82" i="5"/>
  <c r="N81" i="5"/>
  <c r="N79" i="5"/>
  <c r="N78" i="5"/>
  <c r="N76" i="5"/>
  <c r="N64" i="5"/>
  <c r="N62" i="5"/>
  <c r="N61" i="5"/>
  <c r="N75" i="5"/>
  <c r="L47" i="5" l="1"/>
  <c r="N47" i="5" s="1"/>
  <c r="L46" i="5"/>
  <c r="N46" i="5" s="1"/>
  <c r="L45" i="5"/>
  <c r="N45" i="5" s="1"/>
  <c r="N43" i="5"/>
  <c r="N42" i="5"/>
  <c r="L40" i="5"/>
  <c r="N40" i="5" s="1"/>
  <c r="L39" i="5"/>
  <c r="N39" i="5" s="1"/>
  <c r="L38" i="5"/>
  <c r="N38" i="5" s="1"/>
  <c r="L37" i="5"/>
  <c r="N37" i="5" s="1"/>
  <c r="N36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15" i="5"/>
  <c r="N295" i="5"/>
  <c r="N185" i="5" l="1"/>
  <c r="N188" i="5"/>
  <c r="N184" i="5" l="1"/>
  <c r="N181" i="5"/>
  <c r="N179" i="5"/>
  <c r="N178" i="5"/>
  <c r="N177" i="5"/>
  <c r="N176" i="5"/>
  <c r="N175" i="5"/>
  <c r="N174" i="5"/>
  <c r="N173" i="5"/>
  <c r="N172" i="5"/>
  <c r="N160" i="5"/>
  <c r="N159" i="5"/>
  <c r="N158" i="5"/>
  <c r="N157" i="5"/>
  <c r="N146" i="5"/>
  <c r="N145" i="5"/>
  <c r="L142" i="5"/>
  <c r="N142" i="5" s="1"/>
  <c r="L143" i="5"/>
  <c r="N143" i="5" s="1"/>
  <c r="L144" i="5"/>
  <c r="N144" i="5" s="1"/>
  <c r="L141" i="5"/>
  <c r="N141" i="5" s="1"/>
  <c r="L137" i="5"/>
  <c r="N137" i="5" s="1"/>
  <c r="N130" i="5"/>
  <c r="N129" i="5"/>
  <c r="N128" i="5"/>
  <c r="N127" i="5"/>
  <c r="L136" i="5"/>
  <c r="N136" i="5" s="1"/>
  <c r="L135" i="5"/>
  <c r="N135" i="5" s="1"/>
  <c r="L134" i="5"/>
  <c r="N134" i="5" s="1"/>
  <c r="N123" i="5"/>
  <c r="N122" i="5"/>
  <c r="N121" i="5"/>
  <c r="N120" i="5"/>
  <c r="L251" i="5"/>
  <c r="N251" i="5" s="1"/>
  <c r="L252" i="5"/>
  <c r="N252" i="5" s="1"/>
  <c r="L253" i="5"/>
  <c r="N253" i="5" s="1"/>
  <c r="L250" i="5"/>
  <c r="N250" i="5" s="1"/>
  <c r="N110" i="5"/>
  <c r="N109" i="5"/>
  <c r="N113" i="5"/>
  <c r="N112" i="5"/>
  <c r="N111" i="5"/>
  <c r="N16" i="5"/>
  <c r="N14" i="5"/>
  <c r="N13" i="5"/>
  <c r="N12" i="5"/>
  <c r="N294" i="5"/>
  <c r="N271" i="5"/>
  <c r="N267" i="5"/>
  <c r="N268" i="5"/>
  <c r="N270" i="5"/>
  <c r="N282" i="5"/>
  <c r="N283" i="5"/>
  <c r="N233" i="5"/>
  <c r="N234" i="5"/>
  <c r="N235" i="5"/>
  <c r="N236" i="5"/>
  <c r="N237" i="5"/>
  <c r="N238" i="5"/>
  <c r="N239" i="5"/>
  <c r="L246" i="5"/>
  <c r="N246" i="5" s="1"/>
  <c r="L245" i="5"/>
  <c r="N245" i="5" s="1"/>
  <c r="L244" i="5"/>
  <c r="N244" i="5" s="1"/>
  <c r="L243" i="5"/>
  <c r="N243" i="5" s="1"/>
  <c r="N227" i="5"/>
  <c r="N228" i="5"/>
  <c r="N229" i="5"/>
  <c r="N230" i="5"/>
  <c r="N231" i="5"/>
  <c r="N232" i="5"/>
  <c r="N220" i="5"/>
  <c r="N221" i="5"/>
  <c r="N222" i="5"/>
  <c r="N219" i="5"/>
  <c r="N218" i="5"/>
  <c r="N8" i="5" l="1"/>
  <c r="N140" i="5" l="1"/>
  <c r="N139" i="5"/>
  <c r="N133" i="5"/>
  <c r="N132" i="5"/>
  <c r="N131" i="5"/>
  <c r="N126" i="5"/>
  <c r="N125" i="5"/>
  <c r="N124" i="5"/>
  <c r="N48" i="5"/>
  <c r="N102" i="5" s="1"/>
  <c r="J315" i="5"/>
  <c r="N285" i="5"/>
  <c r="N286" i="5"/>
  <c r="N287" i="5"/>
  <c r="N288" i="5"/>
  <c r="N289" i="5"/>
  <c r="N214" i="5"/>
  <c r="N203" i="5" l="1"/>
  <c r="N208" i="5" s="1"/>
  <c r="N209" i="5" l="1"/>
  <c r="N210" i="5"/>
  <c r="N256" i="5" l="1"/>
  <c r="N255" i="5"/>
  <c r="N249" i="5"/>
  <c r="N248" i="5"/>
  <c r="N242" i="5"/>
  <c r="N241" i="5"/>
  <c r="N240" i="5"/>
  <c r="N314" i="5" s="1"/>
  <c r="N316" i="5" l="1"/>
  <c r="N315" i="5"/>
  <c r="C27" i="9" l="1"/>
  <c r="A23" i="5" l="1"/>
  <c r="A24" i="5" l="1"/>
  <c r="A25" i="5" s="1"/>
  <c r="A26" i="5" l="1"/>
  <c r="A30" i="5" l="1"/>
  <c r="A31" i="5" l="1"/>
  <c r="A32" i="5"/>
  <c r="A33" i="5" l="1"/>
  <c r="A37" i="5" s="1"/>
  <c r="A38" i="5" l="1"/>
  <c r="A39" i="5" l="1"/>
  <c r="A40" i="5" l="1"/>
  <c r="A44" i="5" l="1"/>
  <c r="A45" i="5" s="1"/>
  <c r="A46" i="5" s="1"/>
  <c r="A47" i="5" s="1"/>
  <c r="A51" i="5" s="1"/>
  <c r="A52" i="5" s="1"/>
  <c r="A53" i="5" s="1"/>
  <c r="A54" i="5" s="1"/>
  <c r="A55" i="5" s="1"/>
  <c r="A56" i="5" s="1"/>
  <c r="A57" i="5" s="1"/>
  <c r="A58" i="5" s="1"/>
  <c r="A59" i="5" s="1"/>
  <c r="A62" i="5" s="1"/>
  <c r="A63" i="5" s="1"/>
  <c r="A66" i="5" s="1"/>
  <c r="A67" i="5" s="1"/>
  <c r="A68" i="5" s="1"/>
  <c r="A70" i="5" l="1"/>
  <c r="A71" i="5" s="1"/>
  <c r="A72" i="5" l="1"/>
  <c r="A73" i="5" s="1"/>
  <c r="A74" i="5" l="1"/>
  <c r="A77" i="5" l="1"/>
  <c r="A80" i="5" s="1"/>
  <c r="A84" i="5" s="1"/>
  <c r="A85" i="5" s="1"/>
  <c r="A86" i="5" s="1"/>
  <c r="A89" i="5" s="1"/>
  <c r="A90" i="5" s="1"/>
  <c r="A93" i="5" s="1"/>
  <c r="A94" i="5" s="1"/>
  <c r="A95" i="5" s="1"/>
  <c r="A98" i="5" s="1"/>
  <c r="A99" i="5" s="1"/>
  <c r="A100" i="5" s="1"/>
  <c r="A107" i="5" s="1"/>
  <c r="A109" i="5" s="1"/>
  <c r="A110" i="5" s="1"/>
  <c r="A112" i="5" s="1"/>
  <c r="A113" i="5" s="1"/>
  <c r="A116" i="5" s="1"/>
  <c r="A120" i="5" s="1"/>
  <c r="A121" i="5" s="1"/>
  <c r="A122" i="5" s="1"/>
  <c r="A123" i="5" s="1"/>
  <c r="A127" i="5" s="1"/>
  <c r="A128" i="5" s="1"/>
  <c r="A129" i="5" s="1"/>
  <c r="A130" i="5" s="1"/>
  <c r="A134" i="5" s="1"/>
  <c r="A135" i="5" s="1"/>
  <c r="A136" i="5" s="1"/>
  <c r="A137" i="5" s="1"/>
  <c r="A141" i="5" s="1"/>
  <c r="A142" i="5" s="1"/>
  <c r="A143" i="5" s="1"/>
  <c r="A144" i="5" s="1"/>
  <c r="A148" i="5" s="1"/>
  <c r="A149" i="5" s="1"/>
  <c r="A150" i="5" s="1"/>
  <c r="A151" i="5" s="1"/>
  <c r="A152" i="5" s="1"/>
  <c r="A153" i="5" s="1"/>
  <c r="A154" i="5" s="1"/>
  <c r="A155" i="5" s="1"/>
  <c r="A156" i="5" s="1"/>
  <c r="A159" i="5" s="1"/>
  <c r="A160" i="5" s="1"/>
  <c r="A163" i="5" s="1"/>
  <c r="A164" i="5" s="1"/>
  <c r="A165" i="5" s="1"/>
  <c r="A167" i="5" s="1"/>
  <c r="A168" i="5" s="1"/>
  <c r="A169" i="5" s="1"/>
  <c r="A170" i="5" s="1"/>
  <c r="A171" i="5" s="1"/>
  <c r="A174" i="5" s="1"/>
  <c r="A177" i="5" l="1"/>
  <c r="A181" i="5" l="1"/>
  <c r="A182" i="5" l="1"/>
  <c r="A183" i="5" s="1"/>
  <c r="A186" i="5" l="1"/>
  <c r="A190" i="5"/>
  <c r="A191" i="5" l="1"/>
  <c r="A192" i="5" s="1"/>
  <c r="A196" i="5" s="1"/>
  <c r="A197" i="5" s="1"/>
  <c r="A198" i="5" s="1"/>
  <c r="A199" i="5" l="1"/>
  <c r="A200" i="5" s="1"/>
  <c r="A201" i="5" l="1"/>
  <c r="A205" i="5" s="1"/>
  <c r="A216" i="5" s="1"/>
  <c r="A218" i="5" s="1"/>
  <c r="A219" i="5" s="1"/>
  <c r="A221" i="5" s="1"/>
  <c r="A222" i="5" s="1"/>
  <c r="A225" i="5" s="1"/>
  <c r="A229" i="5" s="1"/>
  <c r="A230" i="5" s="1"/>
  <c r="A231" i="5" s="1"/>
  <c r="A232" i="5" s="1"/>
  <c r="A236" i="5" s="1"/>
  <c r="A237" i="5" s="1"/>
  <c r="A238" i="5" s="1"/>
  <c r="A239" i="5" s="1"/>
  <c r="A243" i="5" s="1"/>
  <c r="A244" i="5" s="1"/>
  <c r="A245" i="5" s="1"/>
  <c r="A246" i="5" s="1"/>
  <c r="A250" i="5" s="1"/>
  <c r="A251" i="5" s="1"/>
  <c r="A252" i="5" s="1"/>
  <c r="A253" i="5" s="1"/>
  <c r="A254" i="5" s="1"/>
  <c r="A258" i="5" s="1"/>
  <c r="A259" i="5" s="1"/>
  <c r="A260" i="5" s="1"/>
  <c r="A261" i="5" s="1"/>
  <c r="A262" i="5" s="1"/>
  <c r="A263" i="5" s="1"/>
  <c r="A264" i="5" s="1"/>
  <c r="A265" i="5" s="1"/>
  <c r="A266" i="5" s="1"/>
  <c r="A269" i="5" s="1"/>
  <c r="A270" i="5" s="1"/>
  <c r="A273" i="5" s="1"/>
  <c r="A274" i="5" s="1"/>
  <c r="A275" i="5" s="1"/>
  <c r="A277" i="5" s="1"/>
  <c r="A278" i="5" s="1"/>
  <c r="A279" i="5" s="1"/>
  <c r="A280" i="5" s="1"/>
  <c r="A281" i="5" s="1"/>
  <c r="A284" i="5" s="1"/>
  <c r="A287" i="5" s="1"/>
  <c r="A291" i="5" s="1"/>
  <c r="A292" i="5" s="1"/>
  <c r="A293" i="5" s="1"/>
  <c r="A296" i="5" s="1"/>
  <c r="A297" i="5" s="1"/>
  <c r="A301" i="5" s="1"/>
  <c r="A302" i="5" s="1"/>
  <c r="A303" i="5" s="1"/>
  <c r="A304" i="5" s="1"/>
  <c r="A307" i="5" s="1"/>
  <c r="A308" i="5" s="1"/>
  <c r="A309" i="5" s="1"/>
  <c r="A311" i="5" s="1"/>
</calcChain>
</file>

<file path=xl/sharedStrings.xml><?xml version="1.0" encoding="utf-8"?>
<sst xmlns="http://schemas.openxmlformats.org/spreadsheetml/2006/main" count="521" uniqueCount="173">
  <si>
    <t>N°</t>
  </si>
  <si>
    <t>Désignation des Ouvrages</t>
  </si>
  <si>
    <t>Unité</t>
  </si>
  <si>
    <t>Quantité</t>
  </si>
  <si>
    <t>P.U.</t>
  </si>
  <si>
    <t>Montant</t>
  </si>
  <si>
    <t>CCTP</t>
  </si>
  <si>
    <t>forfait</t>
  </si>
  <si>
    <t>unité</t>
  </si>
  <si>
    <t>ml</t>
  </si>
  <si>
    <t>3.3.2</t>
  </si>
  <si>
    <t>3.3.3</t>
  </si>
  <si>
    <t>3.3.4</t>
  </si>
  <si>
    <t>3.3.5</t>
  </si>
  <si>
    <t>3.3.6</t>
  </si>
  <si>
    <t>kg</t>
  </si>
  <si>
    <t>3.3.7</t>
  </si>
  <si>
    <t>DEPOSE DE BOIS EN CONSERVATION</t>
  </si>
  <si>
    <t>Assemblé ou non</t>
  </si>
  <si>
    <t>ossature de lucarne</t>
  </si>
  <si>
    <t>DEPOSE DE BOIS EN DEMOLITION</t>
  </si>
  <si>
    <t>Assemblé ou non compris évacuation aux DP</t>
  </si>
  <si>
    <t>BOIS REPOSES ASSEMBLES A ENTAILLES SIMPLES OU DOUBLES</t>
  </si>
  <si>
    <t>En chêne, reposés avec recoupe de longueur les assemblages repris</t>
  </si>
  <si>
    <t>BOIS NEUFS ASSEMBLES A ENTAILLES SIMPLES OU DOUBLE</t>
  </si>
  <si>
    <t>En chêne</t>
  </si>
  <si>
    <t>A entailles simples ou double</t>
  </si>
  <si>
    <t>ISOLATION DES COMBLES</t>
  </si>
  <si>
    <t>Montant H.T.</t>
  </si>
  <si>
    <t>Montant T.T.C.</t>
  </si>
  <si>
    <t>m³</t>
  </si>
  <si>
    <t>m2</t>
  </si>
  <si>
    <t>u</t>
  </si>
  <si>
    <t>sans objet</t>
  </si>
  <si>
    <t>TRAVAUX PREPARATOIRES</t>
  </si>
  <si>
    <t>Dépoussiérage et nettoyage des combles, compris évacuation des gravois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</si>
  <si>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</si>
  <si>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</si>
  <si>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</si>
  <si>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</si>
  <si>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</si>
  <si>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</si>
  <si>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</si>
  <si>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</si>
  <si>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</si>
  <si>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</si>
  <si>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</si>
  <si>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</si>
  <si>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</si>
  <si>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</si>
  <si>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</si>
  <si>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</si>
  <si>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</si>
  <si>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</si>
  <si>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>T.V.A. 20,00%</t>
  </si>
  <si>
    <t>FOURRURES DE REDRESSEMENT</t>
  </si>
  <si>
    <t>Fourrures débillardées posées sur le dessus des chevrons, en chêne</t>
  </si>
  <si>
    <t>RENFORT A LA RESINE</t>
  </si>
  <si>
    <t>Résine époxy, compris coffrage pour reconstitution</t>
  </si>
  <si>
    <t>dm3</t>
  </si>
  <si>
    <t>Laine de bois revêtue d'un pare vapeur et ouvrages accessoires compris évacuation de l'isolation existante</t>
  </si>
  <si>
    <t>m3</t>
  </si>
  <si>
    <t>contact@cabinetvmh.com</t>
  </si>
  <si>
    <t>combles non aménagés</t>
  </si>
  <si>
    <t>combles aménagés</t>
  </si>
  <si>
    <t xml:space="preserve">en début de chantier </t>
  </si>
  <si>
    <t xml:space="preserve">remise en place en fin de travaux </t>
  </si>
  <si>
    <t>chevrons et coyaux</t>
  </si>
  <si>
    <t>sablières</t>
  </si>
  <si>
    <t>éléments de fermes, pannes, entraits, etc..</t>
  </si>
  <si>
    <t>REPRISES D'ASSEMBLAGES</t>
  </si>
  <si>
    <t>FERRURES DE RENFORT</t>
  </si>
  <si>
    <t xml:space="preserve">Fourniture et pose </t>
  </si>
  <si>
    <t>Passivation et traitement des existants</t>
  </si>
  <si>
    <t>GREFFES ET ASSEMBLAGES COMPLEXES</t>
  </si>
  <si>
    <t>déployée sur plancher</t>
  </si>
  <si>
    <t>PLATELAGE DE CIRCULATION</t>
  </si>
  <si>
    <t>Mise en volant des installations électriques et CVC</t>
  </si>
  <si>
    <t>20, rue Porte Côté</t>
  </si>
  <si>
    <t>41005 Blois</t>
  </si>
  <si>
    <t>direction@cabinetponsot.fr</t>
  </si>
  <si>
    <t>Protection des sols dans les combles (avant découverture pour protection vis-à-vis du plomb)</t>
  </si>
  <si>
    <t>Rechevillage</t>
  </si>
  <si>
    <t>Cales incrustées</t>
  </si>
  <si>
    <t>Entailles simples</t>
  </si>
  <si>
    <t>Mi-bois</t>
  </si>
  <si>
    <t>Paumes</t>
  </si>
  <si>
    <t>Tenons</t>
  </si>
  <si>
    <t>Faux tenons</t>
  </si>
  <si>
    <t>Mortaises</t>
  </si>
  <si>
    <t>Entures complexes type traits de Jupiter avec clé</t>
  </si>
  <si>
    <t>Etude, note de calcul</t>
  </si>
  <si>
    <t>Dépose, coupe, purge des parties malsaines</t>
  </si>
  <si>
    <t>Assemblages de bois ancien et neuf compris clés, chevilles, renforts, résine</t>
  </si>
  <si>
    <t>Entablures ou entures avec inserts</t>
  </si>
  <si>
    <t>Entures type mi-bois/paume, queue d'aronde ou demi-queue d'aronde</t>
  </si>
  <si>
    <t>Avec tenon/mortaise en croix ou d'enfourchement</t>
  </si>
  <si>
    <t>Complexe type trait de Jupiter à clé</t>
  </si>
  <si>
    <t>Dépose/repose de bois pour permettre les interventions</t>
  </si>
  <si>
    <t>Fourniture et pose de bois pour greffe (chêne)</t>
  </si>
  <si>
    <t>PHASE 2 - MATHURINS ZONE OUEST</t>
  </si>
  <si>
    <t>TRANCHE FERME - ZONE MATHURINS</t>
  </si>
  <si>
    <t>SOUS TOTAL PHASE 2 - MATHURINS ZONE OUEST</t>
  </si>
  <si>
    <t>RECOUPEMENT COUPE FEU</t>
  </si>
  <si>
    <t xml:space="preserve">Remplacement de la trappe actuelle par une trappe CF 1/2h </t>
  </si>
  <si>
    <t>en rampant entre chevrons sans grillage de maintien en sous face</t>
  </si>
  <si>
    <t xml:space="preserve">Remplacement de la porte entre AMI03-021 et AMI03-005, CF1/2h </t>
  </si>
  <si>
    <t>Fourniture et pose d'une porte dans passage créé entre AMI03-025 et AMI03-024, CF1/2h</t>
  </si>
  <si>
    <t>en rampant entre chevrons avec grillage de maintien en sous face</t>
  </si>
  <si>
    <t>CREATION D'UN PLANCHER</t>
  </si>
  <si>
    <t>trappe CF 1/2h</t>
  </si>
  <si>
    <t>plancher bois compris ossature CF1h</t>
  </si>
  <si>
    <t>REMPLACEMENT DES LINTEAUX BOIS DES MENUISERIES DE LA FACADE NORD</t>
  </si>
  <si>
    <t>INVESTIGATION ET SONDAGES</t>
  </si>
  <si>
    <t>Sondage des bois, calepin et rapport</t>
  </si>
  <si>
    <t>SOUS TOTAL PHASE 1 - MATHURINS ZONE EST</t>
  </si>
  <si>
    <t>PHASE 1 - MATHURINS ZONE EST</t>
  </si>
  <si>
    <t>3.3.1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</si>
  <si>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</si>
  <si>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</si>
  <si>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</si>
  <si>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</si>
  <si>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</si>
  <si>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</si>
  <si>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</si>
  <si>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</si>
  <si>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</si>
  <si>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</si>
  <si>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BOIS REPOSÉS ASSEMBLÉS A ENTAILLES SIMPLES OU DOUBLES</t>
  </si>
  <si>
    <t>BOIS NEUFS ASSEMBLÉS A ENTAILLES SIMPLES OU DOUBLE</t>
  </si>
  <si>
    <t>GREFFES</t>
  </si>
  <si>
    <t>ECHELLE</t>
  </si>
  <si>
    <t>cheminement compris ossature</t>
  </si>
  <si>
    <t>garde-corps</t>
  </si>
  <si>
    <t xml:space="preserve">Remplacement de la trappe par une porte entre AMI04-091 et AMI04-092, CF1/2h </t>
  </si>
  <si>
    <t xml:space="preserve">Porte entre AMI04-084 et AMI04-085, CF1/2h </t>
  </si>
  <si>
    <t>DOSSIER DES OUVRAGES EXECUTES</t>
  </si>
  <si>
    <t>création d'un chevêtre pour châssis de toit</t>
  </si>
  <si>
    <t>façon de trémie pour trappe</t>
  </si>
  <si>
    <t>démolition et réfection du plâtre à la chagre du lot maçonnerie</t>
  </si>
  <si>
    <t>RDC menuiserie centrale</t>
  </si>
  <si>
    <t>RDC menuiserie ouest</t>
  </si>
  <si>
    <t xml:space="preserve">RDC menuiserie est </t>
  </si>
  <si>
    <t>1er étage menuiserie est</t>
  </si>
  <si>
    <t>1er étage menuiserie centrale</t>
  </si>
  <si>
    <t>1er étage menuiserie ouest</t>
  </si>
  <si>
    <t>env. 10,00m2</t>
  </si>
  <si>
    <t>2.10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</si>
  <si>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</si>
  <si>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</si>
  <si>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</si>
  <si>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</si>
  <si>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</si>
  <si>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</si>
  <si>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</si>
  <si>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</si>
  <si>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 xml:space="preserve">Remplacement de la trappe de sol entre AMI03-027, CF1/2h </t>
  </si>
  <si>
    <t>Pour accès aux chassis sécurisés</t>
  </si>
  <si>
    <t>chassis R</t>
  </si>
  <si>
    <t>chassis S</t>
  </si>
  <si>
    <t>chassis T</t>
  </si>
  <si>
    <t>chassis V</t>
  </si>
  <si>
    <t>pour accès à AMI04-091</t>
  </si>
  <si>
    <t>pous accès au châssis D</t>
  </si>
  <si>
    <t>pous accès au châssis I</t>
  </si>
  <si>
    <t>ht à franchir env. 2,00ml</t>
  </si>
  <si>
    <t>ht à franchir env. 1,50ml</t>
  </si>
  <si>
    <t>ht à franchir env. 1,30ml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</si>
  <si>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</si>
  <si>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</si>
  <si>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>Lot n°3 - Charpente bois - Isolation</t>
  </si>
  <si>
    <t>TRANCHE OPTIONNELLE - AILE DES MINISTRES PARTIE SUD-EST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</si>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</sst>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00"/>
    <numFmt numFmtId="166" formatCode="[$-40C]d\-mmm\-yyyy;@"/>
    <numFmt numFmtId="167" formatCode="_-* #,##0.00\ _F_-;\-* #,##0.00\ _F_-;_-* &quot;-&quot;??\ _F_-;_-@_-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u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b/>
      <sz val="8"/>
      <color rgb="FFFFC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</cellStyleXfs>
  <cellXfs count="162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4" fontId="4" fillId="0" borderId="8" xfId="2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3"/>
    </xf>
    <xf numFmtId="1" fontId="4" fillId="0" borderId="8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4" fontId="4" fillId="0" borderId="14" xfId="1" applyNumberFormat="1" applyFont="1" applyBorder="1" applyAlignment="1">
      <alignment horizontal="center" vertical="center"/>
    </xf>
    <xf numFmtId="4" fontId="9" fillId="0" borderId="17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4" fontId="4" fillId="0" borderId="19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1"/>
    </xf>
    <xf numFmtId="4" fontId="4" fillId="0" borderId="1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4" fontId="2" fillId="0" borderId="6" xfId="1" applyNumberFormat="1" applyFont="1" applyBorder="1" applyAlignment="1">
      <alignment horizontal="center" vertical="center"/>
    </xf>
    <xf numFmtId="4" fontId="2" fillId="0" borderId="24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2" fontId="4" fillId="0" borderId="8" xfId="1" applyNumberFormat="1" applyFont="1" applyBorder="1" applyAlignment="1">
      <alignment horizontal="center" vertical="center"/>
    </xf>
    <xf numFmtId="165" fontId="4" fillId="0" borderId="8" xfId="1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horizontal="right" vertical="center" indent="1"/>
    </xf>
    <xf numFmtId="0" fontId="11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4" applyFont="1" applyFill="1" applyAlignment="1" applyProtection="1">
      <alignment vertical="center"/>
    </xf>
    <xf numFmtId="0" fontId="4" fillId="0" borderId="0" xfId="4" applyFont="1" applyFill="1" applyAlignment="1" applyProtection="1">
      <alignment horizontal="left" vertical="center" indent="1"/>
    </xf>
    <xf numFmtId="0" fontId="20" fillId="0" borderId="0" xfId="1" applyFont="1" applyAlignment="1">
      <alignment vertical="center"/>
    </xf>
    <xf numFmtId="0" fontId="4" fillId="0" borderId="0" xfId="4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2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 indent="2"/>
    </xf>
    <xf numFmtId="0" fontId="2" fillId="0" borderId="2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2" fillId="0" borderId="10" xfId="1" applyFont="1" applyBorder="1" applyAlignment="1">
      <alignment vertical="center"/>
    </xf>
    <xf numFmtId="0" fontId="1" fillId="0" borderId="0" xfId="1" applyAlignment="1">
      <alignment horizontal="left" vertical="center" wrapText="1" indent="2"/>
    </xf>
    <xf numFmtId="4" fontId="7" fillId="0" borderId="13" xfId="1" applyNumberFormat="1" applyFont="1" applyBorder="1" applyAlignment="1">
      <alignment horizontal="left" vertical="center" indent="1"/>
    </xf>
    <xf numFmtId="4" fontId="7" fillId="0" borderId="16" xfId="1" applyNumberFormat="1" applyFont="1" applyBorder="1" applyAlignment="1">
      <alignment horizontal="left" vertical="center" indent="1"/>
    </xf>
    <xf numFmtId="4" fontId="7" fillId="0" borderId="18" xfId="1" applyNumberFormat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indent="1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" fontId="21" fillId="0" borderId="15" xfId="1" applyNumberFormat="1" applyFont="1" applyBorder="1" applyAlignment="1">
      <alignment horizontal="center" vertical="center"/>
    </xf>
    <xf numFmtId="4" fontId="21" fillId="0" borderId="20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 wrapText="1"/>
    </xf>
    <xf numFmtId="10" fontId="4" fillId="0" borderId="0" xfId="1" applyNumberFormat="1" applyFont="1" applyAlignment="1">
      <alignment horizontal="center" vertical="center"/>
    </xf>
    <xf numFmtId="0" fontId="2" fillId="0" borderId="14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4" fontId="4" fillId="0" borderId="29" xfId="1" applyNumberFormat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2" fillId="0" borderId="29" xfId="1" applyFont="1" applyBorder="1" applyAlignment="1">
      <alignment horizontal="center" vertical="center"/>
    </xf>
    <xf numFmtId="0" fontId="2" fillId="0" borderId="29" xfId="1" applyFont="1" applyBorder="1" applyAlignment="1">
      <alignment vertical="center"/>
    </xf>
    <xf numFmtId="0" fontId="4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center" vertical="center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30" xfId="2" applyNumberFormat="1" applyFont="1" applyBorder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8" fillId="0" borderId="0" xfId="1" applyFont="1" applyAlignment="1">
      <alignment horizontal="right" vertical="center" indent="3"/>
    </xf>
    <xf numFmtId="4" fontId="7" fillId="0" borderId="0" xfId="1" applyNumberFormat="1" applyFont="1" applyAlignment="1">
      <alignment horizontal="left" vertical="center" indent="1"/>
    </xf>
    <xf numFmtId="165" fontId="4" fillId="0" borderId="9" xfId="1" applyNumberFormat="1" applyFont="1" applyBorder="1" applyAlignment="1">
      <alignment horizontal="center" vertical="center"/>
    </xf>
    <xf numFmtId="1" fontId="4" fillId="0" borderId="9" xfId="1" applyNumberFormat="1" applyFont="1" applyBorder="1" applyAlignment="1">
      <alignment horizontal="center" vertical="center"/>
    </xf>
    <xf numFmtId="2" fontId="4" fillId="0" borderId="9" xfId="1" applyNumberFormat="1" applyFont="1" applyBorder="1" applyAlignment="1">
      <alignment horizontal="center" vertical="center"/>
    </xf>
    <xf numFmtId="17" fontId="1" fillId="0" borderId="0" xfId="1" applyNumberFormat="1" applyAlignment="1">
      <alignment vertical="center"/>
    </xf>
    <xf numFmtId="165" fontId="1" fillId="0" borderId="0" xfId="1" applyNumberFormat="1" applyAlignment="1">
      <alignment vertical="center"/>
    </xf>
    <xf numFmtId="1" fontId="4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vertical="center"/>
    </xf>
    <xf numFmtId="2" fontId="1" fillId="0" borderId="0" xfId="1" applyNumberFormat="1" applyAlignment="1">
      <alignment vertical="center"/>
    </xf>
    <xf numFmtId="2" fontId="4" fillId="0" borderId="0" xfId="1" applyNumberFormat="1" applyFont="1" applyAlignment="1">
      <alignment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7" fillId="0" borderId="21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0" fontId="17" fillId="0" borderId="22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18" fillId="0" borderId="1" xfId="1" applyFont="1" applyBorder="1" applyAlignment="1">
      <alignment horizontal="center" vertical="center"/>
    </xf>
    <xf numFmtId="0" fontId="18" fillId="0" borderId="2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4" fillId="0" borderId="0" xfId="1" applyFont="1" applyAlignment="1">
      <alignment horizontal="center" vertical="center"/>
    </xf>
    <xf numFmtId="166" fontId="23" fillId="0" borderId="0" xfId="1" applyNumberFormat="1" applyFont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 indent="1"/>
    </xf>
    <xf numFmtId="0" fontId="1" fillId="0" borderId="0" xfId="1" applyAlignment="1">
      <alignment horizontal="left" vertical="center" wrapText="1" indent="1"/>
    </xf>
    <xf numFmtId="0" fontId="22" fillId="0" borderId="25" xfId="1" applyFont="1" applyBorder="1" applyAlignment="1">
      <alignment horizontal="center" vertical="center"/>
    </xf>
    <xf numFmtId="0" fontId="22" fillId="0" borderId="26" xfId="1" applyFont="1" applyBorder="1" applyAlignment="1">
      <alignment horizontal="center" vertical="center"/>
    </xf>
    <xf numFmtId="0" fontId="22" fillId="0" borderId="2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" fillId="2" borderId="0" xfId="1" applyFill="1" applyAlignment="1">
      <alignment horizontal="left" vertical="center"/>
    </xf>
    <xf numFmtId="0" fontId="1" fillId="2" borderId="0" xfId="1" applyFill="1" applyAlignment="1">
      <alignment vertical="center"/>
    </xf>
    <xf numFmtId="165" fontId="4" fillId="2" borderId="9" xfId="1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1" fillId="2" borderId="0" xfId="1" applyNumberFormat="1" applyFill="1" applyAlignment="1">
      <alignment vertical="center"/>
    </xf>
    <xf numFmtId="0" fontId="4" fillId="2" borderId="9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</cellXfs>
  <cellStyles count="7">
    <cellStyle name="Lien hypertexte 2" xfId="4" xr:uid="{1FB56F1E-AFE9-4CCF-9275-37B646BB8BF9}"/>
    <cellStyle name="Milliers 2" xfId="3" xr:uid="{6AF0C5AE-B30C-4C6C-909B-D625936235D5}"/>
    <cellStyle name="Milliers 3" xfId="5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6" xr:uid="{60ACA3BE-8793-4467-823D-A6F0A805A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tabSelected="1" view="pageBreakPreview" zoomScaleNormal="100" zoomScaleSheetLayoutView="100" workbookViewId="0">
      <selection activeCell="A14" sqref="A14:L14"/>
    </sheetView>
  </sheetViews>
  <sheetFormatPr baseColWidth="10" defaultColWidth="11.42578125" defaultRowHeight="12.75" x14ac:dyDescent="0.25"/>
  <cols>
    <col min="1" max="1" width="3.85546875" style="1" customWidth="1"/>
    <col min="2" max="2" width="4.42578125" style="1" hidden="1" customWidth="1"/>
    <col min="3" max="3" width="30.42578125" style="3" customWidth="1"/>
    <col min="4" max="4" width="7" style="4" customWidth="1"/>
    <col min="5" max="5" width="4.5703125" style="4" customWidth="1"/>
    <col min="6" max="6" width="7.85546875" style="4" customWidth="1"/>
    <col min="7" max="7" width="1.85546875" style="4" bestFit="1" customWidth="1"/>
    <col min="8" max="8" width="9.28515625" style="4" customWidth="1"/>
    <col min="9" max="9" width="4.85546875" style="5" customWidth="1"/>
    <col min="10" max="10" width="6.85546875" style="21" customWidth="1"/>
    <col min="11" max="11" width="9" style="24" customWidth="1"/>
    <col min="12" max="12" width="7" style="24" customWidth="1"/>
    <col min="13" max="16384" width="11.42578125" style="6"/>
  </cols>
  <sheetData>
    <row r="1" spans="1:12" ht="15" customHeight="1" x14ac:dyDescent="0.25">
      <c r="A1" s="121" t="s">
        <v>36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2" ht="15" customHeight="1" x14ac:dyDescent="0.25">
      <c r="A2" s="122" t="s">
        <v>37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</row>
    <row r="3" spans="1:12" ht="15" customHeight="1" x14ac:dyDescent="0.25">
      <c r="A3" s="122" t="s">
        <v>38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2" ht="15" customHeight="1" x14ac:dyDescent="0.25">
      <c r="A4" s="122" t="s">
        <v>39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</row>
    <row r="5" spans="1:12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69" customHeight="1" x14ac:dyDescent="0.25">
      <c r="A6" s="6"/>
      <c r="B6" s="48"/>
      <c r="C6" s="6"/>
      <c r="D6" s="6"/>
      <c r="E6" s="55"/>
      <c r="F6" s="55"/>
      <c r="G6" s="56"/>
      <c r="H6" s="6"/>
      <c r="I6" s="6"/>
      <c r="J6" s="57"/>
      <c r="K6" s="6"/>
      <c r="L6" s="6"/>
    </row>
    <row r="7" spans="1:12" x14ac:dyDescent="0.25">
      <c r="A7" s="129" t="s">
        <v>40</v>
      </c>
      <c r="B7" s="129"/>
      <c r="C7" s="129"/>
      <c r="D7" s="58"/>
      <c r="E7" s="58"/>
      <c r="F7" s="58" t="s">
        <v>41</v>
      </c>
      <c r="G7" s="58"/>
      <c r="H7" s="58"/>
      <c r="I7" s="58"/>
      <c r="K7" s="58" t="s">
        <v>42</v>
      </c>
      <c r="L7" s="58"/>
    </row>
    <row r="8" spans="1:12" x14ac:dyDescent="0.25">
      <c r="A8" s="131" t="s">
        <v>43</v>
      </c>
      <c r="B8" s="131"/>
      <c r="C8" s="131"/>
      <c r="D8" s="57"/>
      <c r="E8" s="57"/>
      <c r="F8" s="57" t="s">
        <v>44</v>
      </c>
      <c r="G8" s="57"/>
      <c r="H8" s="57"/>
      <c r="I8" s="57"/>
      <c r="K8" s="57" t="s">
        <v>45</v>
      </c>
      <c r="L8" s="57"/>
    </row>
    <row r="9" spans="1:12" ht="34.5" customHeight="1" x14ac:dyDescent="0.25">
      <c r="A9" s="48"/>
      <c r="B9" s="48"/>
      <c r="C9" s="6"/>
      <c r="D9" s="6"/>
      <c r="E9" s="59"/>
      <c r="F9" s="60"/>
      <c r="G9" s="59"/>
      <c r="H9" s="6"/>
      <c r="I9" s="6"/>
      <c r="J9" s="57"/>
      <c r="K9" s="6"/>
      <c r="L9" s="6"/>
    </row>
    <row r="10" spans="1:12" x14ac:dyDescent="0.25">
      <c r="A10" s="132" t="s">
        <v>169</v>
      </c>
      <c r="B10" s="132"/>
      <c r="C10" s="132"/>
      <c r="D10" s="132"/>
      <c r="E10" s="132"/>
      <c r="F10" s="132"/>
      <c r="G10" s="132"/>
      <c r="H10" s="132"/>
      <c r="I10" s="132"/>
      <c r="J10" s="132"/>
      <c r="K10" s="132"/>
      <c r="L10" s="132"/>
    </row>
    <row r="11" spans="1:12" ht="72.75" customHeight="1" x14ac:dyDescent="0.25">
      <c r="A11" s="6"/>
      <c r="B11" s="48"/>
      <c r="C11" s="6"/>
      <c r="D11" s="6"/>
      <c r="E11" s="55"/>
      <c r="F11" s="55"/>
      <c r="G11" s="56"/>
      <c r="H11" s="6"/>
      <c r="I11" s="6"/>
      <c r="J11" s="57"/>
      <c r="K11" s="6"/>
      <c r="L11" s="6"/>
    </row>
    <row r="12" spans="1:12" ht="14.25" x14ac:dyDescent="0.25">
      <c r="A12" s="133" t="s">
        <v>148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</row>
    <row r="13" spans="1:12" ht="15" x14ac:dyDescent="0.25">
      <c r="A13" s="6"/>
      <c r="B13" s="48"/>
      <c r="C13" s="6"/>
      <c r="D13" s="6"/>
      <c r="E13" s="55"/>
      <c r="F13" s="55"/>
      <c r="G13" s="56"/>
      <c r="H13" s="6"/>
      <c r="I13" s="61"/>
      <c r="J13" s="62"/>
      <c r="K13" s="134" t="s">
        <v>168</v>
      </c>
      <c r="L13" s="134"/>
    </row>
    <row r="14" spans="1:12" ht="33" customHeight="1" x14ac:dyDescent="0.25">
      <c r="A14" s="123" t="s">
        <v>172</v>
      </c>
      <c r="B14" s="124"/>
      <c r="C14" s="124"/>
      <c r="D14" s="124"/>
      <c r="E14" s="124"/>
      <c r="F14" s="124"/>
      <c r="G14" s="124"/>
      <c r="H14" s="124"/>
      <c r="I14" s="124"/>
      <c r="J14" s="124"/>
      <c r="K14" s="124"/>
      <c r="L14" s="125"/>
    </row>
    <row r="15" spans="1:12" ht="33" customHeight="1" x14ac:dyDescent="0.25">
      <c r="A15" s="126" t="s">
        <v>170</v>
      </c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8"/>
    </row>
    <row r="16" spans="1:12" ht="181.9" customHeight="1" x14ac:dyDescent="0.25">
      <c r="A16" s="6"/>
      <c r="B16" s="48"/>
      <c r="C16" s="6"/>
      <c r="D16" s="6"/>
      <c r="E16" s="55"/>
      <c r="F16" s="55"/>
      <c r="G16" s="56"/>
      <c r="H16" s="6"/>
      <c r="I16" s="6"/>
      <c r="J16" s="57"/>
      <c r="K16" s="6"/>
      <c r="L16" s="6"/>
    </row>
    <row r="17" spans="1:12" ht="15.75" customHeight="1" x14ac:dyDescent="0.25">
      <c r="A17" s="129" t="s">
        <v>46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</row>
    <row r="18" spans="1:12" ht="15.75" customHeight="1" x14ac:dyDescent="0.25">
      <c r="A18" s="58"/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</row>
    <row r="19" spans="1:12" x14ac:dyDescent="0.25">
      <c r="A19" s="63" t="s">
        <v>47</v>
      </c>
      <c r="B19" s="64"/>
      <c r="C19" s="19"/>
      <c r="D19" s="65" t="s">
        <v>155</v>
      </c>
      <c r="E19" s="21"/>
      <c r="F19" s="21"/>
      <c r="G19" s="21"/>
      <c r="H19" s="21"/>
      <c r="I19" s="65" t="s">
        <v>149</v>
      </c>
      <c r="K19" s="21"/>
      <c r="L19" s="21"/>
    </row>
    <row r="20" spans="1:12" x14ac:dyDescent="0.25">
      <c r="A20" s="66" t="s">
        <v>48</v>
      </c>
      <c r="B20" s="46"/>
      <c r="C20" s="46"/>
      <c r="D20" s="67" t="s">
        <v>49</v>
      </c>
      <c r="E20" s="19"/>
      <c r="F20" s="19"/>
      <c r="G20" s="19"/>
      <c r="H20" s="19"/>
      <c r="I20" s="67" t="s">
        <v>150</v>
      </c>
      <c r="J20" s="19"/>
      <c r="K20" s="19"/>
      <c r="L20" s="19"/>
    </row>
    <row r="21" spans="1:12" x14ac:dyDescent="0.25">
      <c r="A21" s="22" t="s">
        <v>78</v>
      </c>
      <c r="B21" s="43"/>
      <c r="C21" s="43"/>
      <c r="D21" s="37" t="s">
        <v>50</v>
      </c>
      <c r="E21" s="21"/>
      <c r="F21" s="21"/>
      <c r="G21" s="21"/>
      <c r="H21" s="21"/>
      <c r="I21" s="37" t="s">
        <v>151</v>
      </c>
      <c r="K21" s="21"/>
      <c r="L21" s="21"/>
    </row>
    <row r="22" spans="1:12" x14ac:dyDescent="0.25">
      <c r="A22" s="22" t="s">
        <v>79</v>
      </c>
      <c r="B22" s="43"/>
      <c r="C22" s="43"/>
      <c r="D22" s="37" t="s">
        <v>51</v>
      </c>
      <c r="E22" s="21"/>
      <c r="F22" s="21"/>
      <c r="G22" s="21"/>
      <c r="H22" s="21"/>
      <c r="I22" s="37" t="s">
        <v>152</v>
      </c>
      <c r="K22" s="21"/>
      <c r="L22" s="21"/>
    </row>
    <row r="23" spans="1:12" x14ac:dyDescent="0.25">
      <c r="A23" s="22" t="s">
        <v>52</v>
      </c>
      <c r="B23" s="43"/>
      <c r="C23" s="43"/>
      <c r="D23" s="37" t="s">
        <v>53</v>
      </c>
      <c r="E23" s="21"/>
      <c r="F23" s="21"/>
      <c r="G23" s="21"/>
      <c r="H23" s="21"/>
      <c r="I23" s="37" t="s">
        <v>153</v>
      </c>
      <c r="K23" s="21"/>
      <c r="L23" s="21"/>
    </row>
    <row r="24" spans="1:12" x14ac:dyDescent="0.25">
      <c r="A24" s="22" t="s">
        <v>80</v>
      </c>
      <c r="B24" s="43"/>
      <c r="C24" s="37"/>
      <c r="D24" s="37" t="s">
        <v>62</v>
      </c>
      <c r="E24" s="21"/>
      <c r="F24" s="21"/>
      <c r="G24" s="21"/>
      <c r="H24" s="21"/>
      <c r="I24" s="37" t="s">
        <v>154</v>
      </c>
      <c r="K24" s="21"/>
      <c r="L24" s="21"/>
    </row>
    <row r="25" spans="1:12" ht="9" customHeight="1" x14ac:dyDescent="0.25">
      <c r="A25" s="68"/>
      <c r="B25" s="43"/>
      <c r="C25" s="21"/>
      <c r="D25" s="21"/>
      <c r="E25" s="21"/>
      <c r="F25" s="21"/>
      <c r="G25" s="69"/>
      <c r="H25" s="21"/>
      <c r="I25" s="43"/>
      <c r="K25" s="21"/>
      <c r="L25" s="43"/>
    </row>
    <row r="26" spans="1:12" ht="22.5" customHeight="1" x14ac:dyDescent="0.25">
      <c r="C26" s="70"/>
    </row>
    <row r="27" spans="1:12" s="21" customFormat="1" ht="21" customHeight="1" x14ac:dyDescent="0.25">
      <c r="A27" s="71"/>
      <c r="B27" s="36"/>
      <c r="C27" s="72">
        <f>+A37</f>
        <v>0</v>
      </c>
      <c r="D27" s="72"/>
      <c r="E27" s="72"/>
      <c r="F27" s="130"/>
      <c r="G27" s="130"/>
      <c r="H27" s="72"/>
    </row>
    <row r="28" spans="1:12" ht="9.75" customHeight="1" x14ac:dyDescent="0.25">
      <c r="C28" s="1"/>
      <c r="I28" s="1"/>
      <c r="J28" s="1"/>
      <c r="K28" s="4"/>
      <c r="L28" s="4"/>
    </row>
  </sheetData>
  <mergeCells count="13">
    <mergeCell ref="A15:L15"/>
    <mergeCell ref="A17:L17"/>
    <mergeCell ref="F27:G27"/>
    <mergeCell ref="A7:C7"/>
    <mergeCell ref="A8:C8"/>
    <mergeCell ref="A10:L10"/>
    <mergeCell ref="A12:L12"/>
    <mergeCell ref="K13:L13"/>
    <mergeCell ref="A1:L1"/>
    <mergeCell ref="A2:L2"/>
    <mergeCell ref="A3:L3"/>
    <mergeCell ref="A4:L4"/>
    <mergeCell ref="A14:L14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Fontainebleau&amp;C&amp;"Arial,Normal"&amp;6Aile des Ministres - Restauration des couvertures de la partie est&amp;R&amp;"Arial,Normal"&amp;6Lot 3 Charpente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T&amp;R&amp;"Arial,Normal"&amp;8
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E4319-7BAD-432D-A615-4775CD4B82C4}">
  <sheetPr>
    <pageSetUpPr fitToPage="1"/>
  </sheetPr>
  <dimension ref="A1:S316"/>
  <sheetViews>
    <sheetView showGridLines="0" showZeros="0" view="pageLayout" topLeftCell="A367" zoomScaleNormal="100" zoomScaleSheetLayoutView="110" workbookViewId="0">
      <selection activeCell="P63" sqref="P63:R76"/>
    </sheetView>
  </sheetViews>
  <sheetFormatPr baseColWidth="10" defaultRowHeight="12.75" x14ac:dyDescent="0.25"/>
  <cols>
    <col min="1" max="1" width="4.140625" style="5" customWidth="1"/>
    <col min="2" max="2" width="5.42578125" style="1" customWidth="1"/>
    <col min="3" max="3" width="31.28515625" style="3" customWidth="1" collapsed="1"/>
    <col min="4" max="4" width="3.7109375" style="2" customWidth="1"/>
    <col min="5" max="5" width="7.7109375" style="1" customWidth="1"/>
    <col min="6" max="6" width="3.7109375" style="1" customWidth="1"/>
    <col min="7" max="7" width="7.5703125" style="1" customWidth="1"/>
    <col min="8" max="8" width="3.7109375" style="1" customWidth="1"/>
    <col min="9" max="9" width="7.5703125" style="1" customWidth="1"/>
    <col min="10" max="10" width="3.7109375" style="1" customWidth="1"/>
    <col min="11" max="11" width="5.5703125" style="5" customWidth="1"/>
    <col min="12" max="12" width="7.7109375" style="21" customWidth="1"/>
    <col min="13" max="13" width="8.7109375" style="24" customWidth="1"/>
    <col min="14" max="14" width="10.7109375" style="24" customWidth="1"/>
    <col min="15" max="254" width="11.42578125" style="6"/>
    <col min="255" max="255" width="3.5703125" style="6" customWidth="1"/>
    <col min="256" max="256" width="4.85546875" style="6" bestFit="1" customWidth="1"/>
    <col min="257" max="257" width="2.7109375" style="6" customWidth="1"/>
    <col min="258" max="258" width="14.28515625" style="6" customWidth="1"/>
    <col min="259" max="263" width="7.28515625" style="6" customWidth="1"/>
    <col min="264" max="264" width="5.5703125" style="6" customWidth="1"/>
    <col min="265" max="265" width="7.7109375" style="6" customWidth="1"/>
    <col min="266" max="266" width="8.7109375" style="6" customWidth="1"/>
    <col min="267" max="267" width="12.42578125" style="6" customWidth="1"/>
    <col min="268" max="268" width="7.7109375" style="6" customWidth="1"/>
    <col min="269" max="269" width="8.7109375" style="6" customWidth="1"/>
    <col min="270" max="270" width="12.42578125" style="6" customWidth="1"/>
    <col min="271" max="510" width="11.42578125" style="6"/>
    <col min="511" max="511" width="3.5703125" style="6" customWidth="1"/>
    <col min="512" max="512" width="4.85546875" style="6" bestFit="1" customWidth="1"/>
    <col min="513" max="513" width="2.7109375" style="6" customWidth="1"/>
    <col min="514" max="514" width="14.28515625" style="6" customWidth="1"/>
    <col min="515" max="519" width="7.28515625" style="6" customWidth="1"/>
    <col min="520" max="520" width="5.5703125" style="6" customWidth="1"/>
    <col min="521" max="521" width="7.7109375" style="6" customWidth="1"/>
    <col min="522" max="522" width="8.7109375" style="6" customWidth="1"/>
    <col min="523" max="523" width="12.42578125" style="6" customWidth="1"/>
    <col min="524" max="524" width="7.7109375" style="6" customWidth="1"/>
    <col min="525" max="525" width="8.7109375" style="6" customWidth="1"/>
    <col min="526" max="526" width="12.42578125" style="6" customWidth="1"/>
    <col min="527" max="766" width="11.42578125" style="6"/>
    <col min="767" max="767" width="3.5703125" style="6" customWidth="1"/>
    <col min="768" max="768" width="4.85546875" style="6" bestFit="1" customWidth="1"/>
    <col min="769" max="769" width="2.7109375" style="6" customWidth="1"/>
    <col min="770" max="770" width="14.28515625" style="6" customWidth="1"/>
    <col min="771" max="775" width="7.28515625" style="6" customWidth="1"/>
    <col min="776" max="776" width="5.5703125" style="6" customWidth="1"/>
    <col min="777" max="777" width="7.7109375" style="6" customWidth="1"/>
    <col min="778" max="778" width="8.7109375" style="6" customWidth="1"/>
    <col min="779" max="779" width="12.42578125" style="6" customWidth="1"/>
    <col min="780" max="780" width="7.7109375" style="6" customWidth="1"/>
    <col min="781" max="781" width="8.7109375" style="6" customWidth="1"/>
    <col min="782" max="782" width="12.42578125" style="6" customWidth="1"/>
    <col min="783" max="1022" width="11.42578125" style="6"/>
    <col min="1023" max="1023" width="3.5703125" style="6" customWidth="1"/>
    <col min="1024" max="1024" width="4.85546875" style="6" bestFit="1" customWidth="1"/>
    <col min="1025" max="1025" width="2.7109375" style="6" customWidth="1"/>
    <col min="1026" max="1026" width="14.28515625" style="6" customWidth="1"/>
    <col min="1027" max="1031" width="7.28515625" style="6" customWidth="1"/>
    <col min="1032" max="1032" width="5.5703125" style="6" customWidth="1"/>
    <col min="1033" max="1033" width="7.7109375" style="6" customWidth="1"/>
    <col min="1034" max="1034" width="8.7109375" style="6" customWidth="1"/>
    <col min="1035" max="1035" width="12.42578125" style="6" customWidth="1"/>
    <col min="1036" max="1036" width="7.7109375" style="6" customWidth="1"/>
    <col min="1037" max="1037" width="8.7109375" style="6" customWidth="1"/>
    <col min="1038" max="1038" width="12.42578125" style="6" customWidth="1"/>
    <col min="1039" max="1278" width="11.42578125" style="6"/>
    <col min="1279" max="1279" width="3.5703125" style="6" customWidth="1"/>
    <col min="1280" max="1280" width="4.85546875" style="6" bestFit="1" customWidth="1"/>
    <col min="1281" max="1281" width="2.7109375" style="6" customWidth="1"/>
    <col min="1282" max="1282" width="14.28515625" style="6" customWidth="1"/>
    <col min="1283" max="1287" width="7.28515625" style="6" customWidth="1"/>
    <col min="1288" max="1288" width="5.5703125" style="6" customWidth="1"/>
    <col min="1289" max="1289" width="7.7109375" style="6" customWidth="1"/>
    <col min="1290" max="1290" width="8.7109375" style="6" customWidth="1"/>
    <col min="1291" max="1291" width="12.42578125" style="6" customWidth="1"/>
    <col min="1292" max="1292" width="7.7109375" style="6" customWidth="1"/>
    <col min="1293" max="1293" width="8.7109375" style="6" customWidth="1"/>
    <col min="1294" max="1294" width="12.42578125" style="6" customWidth="1"/>
    <col min="1295" max="1534" width="11.42578125" style="6"/>
    <col min="1535" max="1535" width="3.5703125" style="6" customWidth="1"/>
    <col min="1536" max="1536" width="4.85546875" style="6" bestFit="1" customWidth="1"/>
    <col min="1537" max="1537" width="2.7109375" style="6" customWidth="1"/>
    <col min="1538" max="1538" width="14.28515625" style="6" customWidth="1"/>
    <col min="1539" max="1543" width="7.28515625" style="6" customWidth="1"/>
    <col min="1544" max="1544" width="5.5703125" style="6" customWidth="1"/>
    <col min="1545" max="1545" width="7.7109375" style="6" customWidth="1"/>
    <col min="1546" max="1546" width="8.7109375" style="6" customWidth="1"/>
    <col min="1547" max="1547" width="12.42578125" style="6" customWidth="1"/>
    <col min="1548" max="1548" width="7.7109375" style="6" customWidth="1"/>
    <col min="1549" max="1549" width="8.7109375" style="6" customWidth="1"/>
    <col min="1550" max="1550" width="12.42578125" style="6" customWidth="1"/>
    <col min="1551" max="1790" width="11.42578125" style="6"/>
    <col min="1791" max="1791" width="3.5703125" style="6" customWidth="1"/>
    <col min="1792" max="1792" width="4.85546875" style="6" bestFit="1" customWidth="1"/>
    <col min="1793" max="1793" width="2.7109375" style="6" customWidth="1"/>
    <col min="1794" max="1794" width="14.28515625" style="6" customWidth="1"/>
    <col min="1795" max="1799" width="7.28515625" style="6" customWidth="1"/>
    <col min="1800" max="1800" width="5.5703125" style="6" customWidth="1"/>
    <col min="1801" max="1801" width="7.7109375" style="6" customWidth="1"/>
    <col min="1802" max="1802" width="8.7109375" style="6" customWidth="1"/>
    <col min="1803" max="1803" width="12.42578125" style="6" customWidth="1"/>
    <col min="1804" max="1804" width="7.7109375" style="6" customWidth="1"/>
    <col min="1805" max="1805" width="8.7109375" style="6" customWidth="1"/>
    <col min="1806" max="1806" width="12.42578125" style="6" customWidth="1"/>
    <col min="1807" max="2046" width="11.42578125" style="6"/>
    <col min="2047" max="2047" width="3.5703125" style="6" customWidth="1"/>
    <col min="2048" max="2048" width="4.85546875" style="6" bestFit="1" customWidth="1"/>
    <col min="2049" max="2049" width="2.7109375" style="6" customWidth="1"/>
    <col min="2050" max="2050" width="14.28515625" style="6" customWidth="1"/>
    <col min="2051" max="2055" width="7.28515625" style="6" customWidth="1"/>
    <col min="2056" max="2056" width="5.5703125" style="6" customWidth="1"/>
    <col min="2057" max="2057" width="7.7109375" style="6" customWidth="1"/>
    <col min="2058" max="2058" width="8.7109375" style="6" customWidth="1"/>
    <col min="2059" max="2059" width="12.42578125" style="6" customWidth="1"/>
    <col min="2060" max="2060" width="7.7109375" style="6" customWidth="1"/>
    <col min="2061" max="2061" width="8.7109375" style="6" customWidth="1"/>
    <col min="2062" max="2062" width="12.42578125" style="6" customWidth="1"/>
    <col min="2063" max="2302" width="11.42578125" style="6"/>
    <col min="2303" max="2303" width="3.5703125" style="6" customWidth="1"/>
    <col min="2304" max="2304" width="4.85546875" style="6" bestFit="1" customWidth="1"/>
    <col min="2305" max="2305" width="2.7109375" style="6" customWidth="1"/>
    <col min="2306" max="2306" width="14.28515625" style="6" customWidth="1"/>
    <col min="2307" max="2311" width="7.28515625" style="6" customWidth="1"/>
    <col min="2312" max="2312" width="5.5703125" style="6" customWidth="1"/>
    <col min="2313" max="2313" width="7.7109375" style="6" customWidth="1"/>
    <col min="2314" max="2314" width="8.7109375" style="6" customWidth="1"/>
    <col min="2315" max="2315" width="12.42578125" style="6" customWidth="1"/>
    <col min="2316" max="2316" width="7.7109375" style="6" customWidth="1"/>
    <col min="2317" max="2317" width="8.7109375" style="6" customWidth="1"/>
    <col min="2318" max="2318" width="12.42578125" style="6" customWidth="1"/>
    <col min="2319" max="2558" width="11.42578125" style="6"/>
    <col min="2559" max="2559" width="3.5703125" style="6" customWidth="1"/>
    <col min="2560" max="2560" width="4.85546875" style="6" bestFit="1" customWidth="1"/>
    <col min="2561" max="2561" width="2.7109375" style="6" customWidth="1"/>
    <col min="2562" max="2562" width="14.28515625" style="6" customWidth="1"/>
    <col min="2563" max="2567" width="7.28515625" style="6" customWidth="1"/>
    <col min="2568" max="2568" width="5.5703125" style="6" customWidth="1"/>
    <col min="2569" max="2569" width="7.7109375" style="6" customWidth="1"/>
    <col min="2570" max="2570" width="8.7109375" style="6" customWidth="1"/>
    <col min="2571" max="2571" width="12.42578125" style="6" customWidth="1"/>
    <col min="2572" max="2572" width="7.7109375" style="6" customWidth="1"/>
    <col min="2573" max="2573" width="8.7109375" style="6" customWidth="1"/>
    <col min="2574" max="2574" width="12.42578125" style="6" customWidth="1"/>
    <col min="2575" max="2814" width="11.42578125" style="6"/>
    <col min="2815" max="2815" width="3.5703125" style="6" customWidth="1"/>
    <col min="2816" max="2816" width="4.85546875" style="6" bestFit="1" customWidth="1"/>
    <col min="2817" max="2817" width="2.7109375" style="6" customWidth="1"/>
    <col min="2818" max="2818" width="14.28515625" style="6" customWidth="1"/>
    <col min="2819" max="2823" width="7.28515625" style="6" customWidth="1"/>
    <col min="2824" max="2824" width="5.5703125" style="6" customWidth="1"/>
    <col min="2825" max="2825" width="7.7109375" style="6" customWidth="1"/>
    <col min="2826" max="2826" width="8.7109375" style="6" customWidth="1"/>
    <col min="2827" max="2827" width="12.42578125" style="6" customWidth="1"/>
    <col min="2828" max="2828" width="7.7109375" style="6" customWidth="1"/>
    <col min="2829" max="2829" width="8.7109375" style="6" customWidth="1"/>
    <col min="2830" max="2830" width="12.42578125" style="6" customWidth="1"/>
    <col min="2831" max="3070" width="11.42578125" style="6"/>
    <col min="3071" max="3071" width="3.5703125" style="6" customWidth="1"/>
    <col min="3072" max="3072" width="4.85546875" style="6" bestFit="1" customWidth="1"/>
    <col min="3073" max="3073" width="2.7109375" style="6" customWidth="1"/>
    <col min="3074" max="3074" width="14.28515625" style="6" customWidth="1"/>
    <col min="3075" max="3079" width="7.28515625" style="6" customWidth="1"/>
    <col min="3080" max="3080" width="5.5703125" style="6" customWidth="1"/>
    <col min="3081" max="3081" width="7.7109375" style="6" customWidth="1"/>
    <col min="3082" max="3082" width="8.7109375" style="6" customWidth="1"/>
    <col min="3083" max="3083" width="12.42578125" style="6" customWidth="1"/>
    <col min="3084" max="3084" width="7.7109375" style="6" customWidth="1"/>
    <col min="3085" max="3085" width="8.7109375" style="6" customWidth="1"/>
    <col min="3086" max="3086" width="12.42578125" style="6" customWidth="1"/>
    <col min="3087" max="3326" width="11.42578125" style="6"/>
    <col min="3327" max="3327" width="3.5703125" style="6" customWidth="1"/>
    <col min="3328" max="3328" width="4.85546875" style="6" bestFit="1" customWidth="1"/>
    <col min="3329" max="3329" width="2.7109375" style="6" customWidth="1"/>
    <col min="3330" max="3330" width="14.28515625" style="6" customWidth="1"/>
    <col min="3331" max="3335" width="7.28515625" style="6" customWidth="1"/>
    <col min="3336" max="3336" width="5.5703125" style="6" customWidth="1"/>
    <col min="3337" max="3337" width="7.7109375" style="6" customWidth="1"/>
    <col min="3338" max="3338" width="8.7109375" style="6" customWidth="1"/>
    <col min="3339" max="3339" width="12.42578125" style="6" customWidth="1"/>
    <col min="3340" max="3340" width="7.7109375" style="6" customWidth="1"/>
    <col min="3341" max="3341" width="8.7109375" style="6" customWidth="1"/>
    <col min="3342" max="3342" width="12.42578125" style="6" customWidth="1"/>
    <col min="3343" max="3582" width="11.42578125" style="6"/>
    <col min="3583" max="3583" width="3.5703125" style="6" customWidth="1"/>
    <col min="3584" max="3584" width="4.85546875" style="6" bestFit="1" customWidth="1"/>
    <col min="3585" max="3585" width="2.7109375" style="6" customWidth="1"/>
    <col min="3586" max="3586" width="14.28515625" style="6" customWidth="1"/>
    <col min="3587" max="3591" width="7.28515625" style="6" customWidth="1"/>
    <col min="3592" max="3592" width="5.5703125" style="6" customWidth="1"/>
    <col min="3593" max="3593" width="7.7109375" style="6" customWidth="1"/>
    <col min="3594" max="3594" width="8.7109375" style="6" customWidth="1"/>
    <col min="3595" max="3595" width="12.42578125" style="6" customWidth="1"/>
    <col min="3596" max="3596" width="7.7109375" style="6" customWidth="1"/>
    <col min="3597" max="3597" width="8.7109375" style="6" customWidth="1"/>
    <col min="3598" max="3598" width="12.42578125" style="6" customWidth="1"/>
    <col min="3599" max="3838" width="11.42578125" style="6"/>
    <col min="3839" max="3839" width="3.5703125" style="6" customWidth="1"/>
    <col min="3840" max="3840" width="4.85546875" style="6" bestFit="1" customWidth="1"/>
    <col min="3841" max="3841" width="2.7109375" style="6" customWidth="1"/>
    <col min="3842" max="3842" width="14.28515625" style="6" customWidth="1"/>
    <col min="3843" max="3847" width="7.28515625" style="6" customWidth="1"/>
    <col min="3848" max="3848" width="5.5703125" style="6" customWidth="1"/>
    <col min="3849" max="3849" width="7.7109375" style="6" customWidth="1"/>
    <col min="3850" max="3850" width="8.7109375" style="6" customWidth="1"/>
    <col min="3851" max="3851" width="12.42578125" style="6" customWidth="1"/>
    <col min="3852" max="3852" width="7.7109375" style="6" customWidth="1"/>
    <col min="3853" max="3853" width="8.7109375" style="6" customWidth="1"/>
    <col min="3854" max="3854" width="12.42578125" style="6" customWidth="1"/>
    <col min="3855" max="4094" width="11.42578125" style="6"/>
    <col min="4095" max="4095" width="3.5703125" style="6" customWidth="1"/>
    <col min="4096" max="4096" width="4.85546875" style="6" bestFit="1" customWidth="1"/>
    <col min="4097" max="4097" width="2.7109375" style="6" customWidth="1"/>
    <col min="4098" max="4098" width="14.28515625" style="6" customWidth="1"/>
    <col min="4099" max="4103" width="7.28515625" style="6" customWidth="1"/>
    <col min="4104" max="4104" width="5.5703125" style="6" customWidth="1"/>
    <col min="4105" max="4105" width="7.7109375" style="6" customWidth="1"/>
    <col min="4106" max="4106" width="8.7109375" style="6" customWidth="1"/>
    <col min="4107" max="4107" width="12.42578125" style="6" customWidth="1"/>
    <col min="4108" max="4108" width="7.7109375" style="6" customWidth="1"/>
    <col min="4109" max="4109" width="8.7109375" style="6" customWidth="1"/>
    <col min="4110" max="4110" width="12.42578125" style="6" customWidth="1"/>
    <col min="4111" max="4350" width="11.42578125" style="6"/>
    <col min="4351" max="4351" width="3.5703125" style="6" customWidth="1"/>
    <col min="4352" max="4352" width="4.85546875" style="6" bestFit="1" customWidth="1"/>
    <col min="4353" max="4353" width="2.7109375" style="6" customWidth="1"/>
    <col min="4354" max="4354" width="14.28515625" style="6" customWidth="1"/>
    <col min="4355" max="4359" width="7.28515625" style="6" customWidth="1"/>
    <col min="4360" max="4360" width="5.5703125" style="6" customWidth="1"/>
    <col min="4361" max="4361" width="7.7109375" style="6" customWidth="1"/>
    <col min="4362" max="4362" width="8.7109375" style="6" customWidth="1"/>
    <col min="4363" max="4363" width="12.42578125" style="6" customWidth="1"/>
    <col min="4364" max="4364" width="7.7109375" style="6" customWidth="1"/>
    <col min="4365" max="4365" width="8.7109375" style="6" customWidth="1"/>
    <col min="4366" max="4366" width="12.42578125" style="6" customWidth="1"/>
    <col min="4367" max="4606" width="11.42578125" style="6"/>
    <col min="4607" max="4607" width="3.5703125" style="6" customWidth="1"/>
    <col min="4608" max="4608" width="4.85546875" style="6" bestFit="1" customWidth="1"/>
    <col min="4609" max="4609" width="2.7109375" style="6" customWidth="1"/>
    <col min="4610" max="4610" width="14.28515625" style="6" customWidth="1"/>
    <col min="4611" max="4615" width="7.28515625" style="6" customWidth="1"/>
    <col min="4616" max="4616" width="5.5703125" style="6" customWidth="1"/>
    <col min="4617" max="4617" width="7.7109375" style="6" customWidth="1"/>
    <col min="4618" max="4618" width="8.7109375" style="6" customWidth="1"/>
    <col min="4619" max="4619" width="12.42578125" style="6" customWidth="1"/>
    <col min="4620" max="4620" width="7.7109375" style="6" customWidth="1"/>
    <col min="4621" max="4621" width="8.7109375" style="6" customWidth="1"/>
    <col min="4622" max="4622" width="12.42578125" style="6" customWidth="1"/>
    <col min="4623" max="4862" width="11.42578125" style="6"/>
    <col min="4863" max="4863" width="3.5703125" style="6" customWidth="1"/>
    <col min="4864" max="4864" width="4.85546875" style="6" bestFit="1" customWidth="1"/>
    <col min="4865" max="4865" width="2.7109375" style="6" customWidth="1"/>
    <col min="4866" max="4866" width="14.28515625" style="6" customWidth="1"/>
    <col min="4867" max="4871" width="7.28515625" style="6" customWidth="1"/>
    <col min="4872" max="4872" width="5.5703125" style="6" customWidth="1"/>
    <col min="4873" max="4873" width="7.7109375" style="6" customWidth="1"/>
    <col min="4874" max="4874" width="8.7109375" style="6" customWidth="1"/>
    <col min="4875" max="4875" width="12.42578125" style="6" customWidth="1"/>
    <col min="4876" max="4876" width="7.7109375" style="6" customWidth="1"/>
    <col min="4877" max="4877" width="8.7109375" style="6" customWidth="1"/>
    <col min="4878" max="4878" width="12.42578125" style="6" customWidth="1"/>
    <col min="4879" max="5118" width="11.42578125" style="6"/>
    <col min="5119" max="5119" width="3.5703125" style="6" customWidth="1"/>
    <col min="5120" max="5120" width="4.85546875" style="6" bestFit="1" customWidth="1"/>
    <col min="5121" max="5121" width="2.7109375" style="6" customWidth="1"/>
    <col min="5122" max="5122" width="14.28515625" style="6" customWidth="1"/>
    <col min="5123" max="5127" width="7.28515625" style="6" customWidth="1"/>
    <col min="5128" max="5128" width="5.5703125" style="6" customWidth="1"/>
    <col min="5129" max="5129" width="7.7109375" style="6" customWidth="1"/>
    <col min="5130" max="5130" width="8.7109375" style="6" customWidth="1"/>
    <col min="5131" max="5131" width="12.42578125" style="6" customWidth="1"/>
    <col min="5132" max="5132" width="7.7109375" style="6" customWidth="1"/>
    <col min="5133" max="5133" width="8.7109375" style="6" customWidth="1"/>
    <col min="5134" max="5134" width="12.42578125" style="6" customWidth="1"/>
    <col min="5135" max="5374" width="11.42578125" style="6"/>
    <col min="5375" max="5375" width="3.5703125" style="6" customWidth="1"/>
    <col min="5376" max="5376" width="4.85546875" style="6" bestFit="1" customWidth="1"/>
    <col min="5377" max="5377" width="2.7109375" style="6" customWidth="1"/>
    <col min="5378" max="5378" width="14.28515625" style="6" customWidth="1"/>
    <col min="5379" max="5383" width="7.28515625" style="6" customWidth="1"/>
    <col min="5384" max="5384" width="5.5703125" style="6" customWidth="1"/>
    <col min="5385" max="5385" width="7.7109375" style="6" customWidth="1"/>
    <col min="5386" max="5386" width="8.7109375" style="6" customWidth="1"/>
    <col min="5387" max="5387" width="12.42578125" style="6" customWidth="1"/>
    <col min="5388" max="5388" width="7.7109375" style="6" customWidth="1"/>
    <col min="5389" max="5389" width="8.7109375" style="6" customWidth="1"/>
    <col min="5390" max="5390" width="12.42578125" style="6" customWidth="1"/>
    <col min="5391" max="5630" width="11.42578125" style="6"/>
    <col min="5631" max="5631" width="3.5703125" style="6" customWidth="1"/>
    <col min="5632" max="5632" width="4.85546875" style="6" bestFit="1" customWidth="1"/>
    <col min="5633" max="5633" width="2.7109375" style="6" customWidth="1"/>
    <col min="5634" max="5634" width="14.28515625" style="6" customWidth="1"/>
    <col min="5635" max="5639" width="7.28515625" style="6" customWidth="1"/>
    <col min="5640" max="5640" width="5.5703125" style="6" customWidth="1"/>
    <col min="5641" max="5641" width="7.7109375" style="6" customWidth="1"/>
    <col min="5642" max="5642" width="8.7109375" style="6" customWidth="1"/>
    <col min="5643" max="5643" width="12.42578125" style="6" customWidth="1"/>
    <col min="5644" max="5644" width="7.7109375" style="6" customWidth="1"/>
    <col min="5645" max="5645" width="8.7109375" style="6" customWidth="1"/>
    <col min="5646" max="5646" width="12.42578125" style="6" customWidth="1"/>
    <col min="5647" max="5886" width="11.42578125" style="6"/>
    <col min="5887" max="5887" width="3.5703125" style="6" customWidth="1"/>
    <col min="5888" max="5888" width="4.85546875" style="6" bestFit="1" customWidth="1"/>
    <col min="5889" max="5889" width="2.7109375" style="6" customWidth="1"/>
    <col min="5890" max="5890" width="14.28515625" style="6" customWidth="1"/>
    <col min="5891" max="5895" width="7.28515625" style="6" customWidth="1"/>
    <col min="5896" max="5896" width="5.5703125" style="6" customWidth="1"/>
    <col min="5897" max="5897" width="7.7109375" style="6" customWidth="1"/>
    <col min="5898" max="5898" width="8.7109375" style="6" customWidth="1"/>
    <col min="5899" max="5899" width="12.42578125" style="6" customWidth="1"/>
    <col min="5900" max="5900" width="7.7109375" style="6" customWidth="1"/>
    <col min="5901" max="5901" width="8.7109375" style="6" customWidth="1"/>
    <col min="5902" max="5902" width="12.42578125" style="6" customWidth="1"/>
    <col min="5903" max="6142" width="11.42578125" style="6"/>
    <col min="6143" max="6143" width="3.5703125" style="6" customWidth="1"/>
    <col min="6144" max="6144" width="4.85546875" style="6" bestFit="1" customWidth="1"/>
    <col min="6145" max="6145" width="2.7109375" style="6" customWidth="1"/>
    <col min="6146" max="6146" width="14.28515625" style="6" customWidth="1"/>
    <col min="6147" max="6151" width="7.28515625" style="6" customWidth="1"/>
    <col min="6152" max="6152" width="5.5703125" style="6" customWidth="1"/>
    <col min="6153" max="6153" width="7.7109375" style="6" customWidth="1"/>
    <col min="6154" max="6154" width="8.7109375" style="6" customWidth="1"/>
    <col min="6155" max="6155" width="12.42578125" style="6" customWidth="1"/>
    <col min="6156" max="6156" width="7.7109375" style="6" customWidth="1"/>
    <col min="6157" max="6157" width="8.7109375" style="6" customWidth="1"/>
    <col min="6158" max="6158" width="12.42578125" style="6" customWidth="1"/>
    <col min="6159" max="6398" width="11.42578125" style="6"/>
    <col min="6399" max="6399" width="3.5703125" style="6" customWidth="1"/>
    <col min="6400" max="6400" width="4.85546875" style="6" bestFit="1" customWidth="1"/>
    <col min="6401" max="6401" width="2.7109375" style="6" customWidth="1"/>
    <col min="6402" max="6402" width="14.28515625" style="6" customWidth="1"/>
    <col min="6403" max="6407" width="7.28515625" style="6" customWidth="1"/>
    <col min="6408" max="6408" width="5.5703125" style="6" customWidth="1"/>
    <col min="6409" max="6409" width="7.7109375" style="6" customWidth="1"/>
    <col min="6410" max="6410" width="8.7109375" style="6" customWidth="1"/>
    <col min="6411" max="6411" width="12.42578125" style="6" customWidth="1"/>
    <col min="6412" max="6412" width="7.7109375" style="6" customWidth="1"/>
    <col min="6413" max="6413" width="8.7109375" style="6" customWidth="1"/>
    <col min="6414" max="6414" width="12.42578125" style="6" customWidth="1"/>
    <col min="6415" max="6654" width="11.42578125" style="6"/>
    <col min="6655" max="6655" width="3.5703125" style="6" customWidth="1"/>
    <col min="6656" max="6656" width="4.85546875" style="6" bestFit="1" customWidth="1"/>
    <col min="6657" max="6657" width="2.7109375" style="6" customWidth="1"/>
    <col min="6658" max="6658" width="14.28515625" style="6" customWidth="1"/>
    <col min="6659" max="6663" width="7.28515625" style="6" customWidth="1"/>
    <col min="6664" max="6664" width="5.5703125" style="6" customWidth="1"/>
    <col min="6665" max="6665" width="7.7109375" style="6" customWidth="1"/>
    <col min="6666" max="6666" width="8.7109375" style="6" customWidth="1"/>
    <col min="6667" max="6667" width="12.42578125" style="6" customWidth="1"/>
    <col min="6668" max="6668" width="7.7109375" style="6" customWidth="1"/>
    <col min="6669" max="6669" width="8.7109375" style="6" customWidth="1"/>
    <col min="6670" max="6670" width="12.42578125" style="6" customWidth="1"/>
    <col min="6671" max="6910" width="11.42578125" style="6"/>
    <col min="6911" max="6911" width="3.5703125" style="6" customWidth="1"/>
    <col min="6912" max="6912" width="4.85546875" style="6" bestFit="1" customWidth="1"/>
    <col min="6913" max="6913" width="2.7109375" style="6" customWidth="1"/>
    <col min="6914" max="6914" width="14.28515625" style="6" customWidth="1"/>
    <col min="6915" max="6919" width="7.28515625" style="6" customWidth="1"/>
    <col min="6920" max="6920" width="5.5703125" style="6" customWidth="1"/>
    <col min="6921" max="6921" width="7.7109375" style="6" customWidth="1"/>
    <col min="6922" max="6922" width="8.7109375" style="6" customWidth="1"/>
    <col min="6923" max="6923" width="12.42578125" style="6" customWidth="1"/>
    <col min="6924" max="6924" width="7.7109375" style="6" customWidth="1"/>
    <col min="6925" max="6925" width="8.7109375" style="6" customWidth="1"/>
    <col min="6926" max="6926" width="12.42578125" style="6" customWidth="1"/>
    <col min="6927" max="7166" width="11.42578125" style="6"/>
    <col min="7167" max="7167" width="3.5703125" style="6" customWidth="1"/>
    <col min="7168" max="7168" width="4.85546875" style="6" bestFit="1" customWidth="1"/>
    <col min="7169" max="7169" width="2.7109375" style="6" customWidth="1"/>
    <col min="7170" max="7170" width="14.28515625" style="6" customWidth="1"/>
    <col min="7171" max="7175" width="7.28515625" style="6" customWidth="1"/>
    <col min="7176" max="7176" width="5.5703125" style="6" customWidth="1"/>
    <col min="7177" max="7177" width="7.7109375" style="6" customWidth="1"/>
    <col min="7178" max="7178" width="8.7109375" style="6" customWidth="1"/>
    <col min="7179" max="7179" width="12.42578125" style="6" customWidth="1"/>
    <col min="7180" max="7180" width="7.7109375" style="6" customWidth="1"/>
    <col min="7181" max="7181" width="8.7109375" style="6" customWidth="1"/>
    <col min="7182" max="7182" width="12.42578125" style="6" customWidth="1"/>
    <col min="7183" max="7422" width="11.42578125" style="6"/>
    <col min="7423" max="7423" width="3.5703125" style="6" customWidth="1"/>
    <col min="7424" max="7424" width="4.85546875" style="6" bestFit="1" customWidth="1"/>
    <col min="7425" max="7425" width="2.7109375" style="6" customWidth="1"/>
    <col min="7426" max="7426" width="14.28515625" style="6" customWidth="1"/>
    <col min="7427" max="7431" width="7.28515625" style="6" customWidth="1"/>
    <col min="7432" max="7432" width="5.5703125" style="6" customWidth="1"/>
    <col min="7433" max="7433" width="7.7109375" style="6" customWidth="1"/>
    <col min="7434" max="7434" width="8.7109375" style="6" customWidth="1"/>
    <col min="7435" max="7435" width="12.42578125" style="6" customWidth="1"/>
    <col min="7436" max="7436" width="7.7109375" style="6" customWidth="1"/>
    <col min="7437" max="7437" width="8.7109375" style="6" customWidth="1"/>
    <col min="7438" max="7438" width="12.42578125" style="6" customWidth="1"/>
    <col min="7439" max="7678" width="11.42578125" style="6"/>
    <col min="7679" max="7679" width="3.5703125" style="6" customWidth="1"/>
    <col min="7680" max="7680" width="4.85546875" style="6" bestFit="1" customWidth="1"/>
    <col min="7681" max="7681" width="2.7109375" style="6" customWidth="1"/>
    <col min="7682" max="7682" width="14.28515625" style="6" customWidth="1"/>
    <col min="7683" max="7687" width="7.28515625" style="6" customWidth="1"/>
    <col min="7688" max="7688" width="5.5703125" style="6" customWidth="1"/>
    <col min="7689" max="7689" width="7.7109375" style="6" customWidth="1"/>
    <col min="7690" max="7690" width="8.7109375" style="6" customWidth="1"/>
    <col min="7691" max="7691" width="12.42578125" style="6" customWidth="1"/>
    <col min="7692" max="7692" width="7.7109375" style="6" customWidth="1"/>
    <col min="7693" max="7693" width="8.7109375" style="6" customWidth="1"/>
    <col min="7694" max="7694" width="12.42578125" style="6" customWidth="1"/>
    <col min="7695" max="7934" width="11.42578125" style="6"/>
    <col min="7935" max="7935" width="3.5703125" style="6" customWidth="1"/>
    <col min="7936" max="7936" width="4.85546875" style="6" bestFit="1" customWidth="1"/>
    <col min="7937" max="7937" width="2.7109375" style="6" customWidth="1"/>
    <col min="7938" max="7938" width="14.28515625" style="6" customWidth="1"/>
    <col min="7939" max="7943" width="7.28515625" style="6" customWidth="1"/>
    <col min="7944" max="7944" width="5.5703125" style="6" customWidth="1"/>
    <col min="7945" max="7945" width="7.7109375" style="6" customWidth="1"/>
    <col min="7946" max="7946" width="8.7109375" style="6" customWidth="1"/>
    <col min="7947" max="7947" width="12.42578125" style="6" customWidth="1"/>
    <col min="7948" max="7948" width="7.7109375" style="6" customWidth="1"/>
    <col min="7949" max="7949" width="8.7109375" style="6" customWidth="1"/>
    <col min="7950" max="7950" width="12.42578125" style="6" customWidth="1"/>
    <col min="7951" max="8190" width="11.42578125" style="6"/>
    <col min="8191" max="8191" width="3.5703125" style="6" customWidth="1"/>
    <col min="8192" max="8192" width="4.85546875" style="6" bestFit="1" customWidth="1"/>
    <col min="8193" max="8193" width="2.7109375" style="6" customWidth="1"/>
    <col min="8194" max="8194" width="14.28515625" style="6" customWidth="1"/>
    <col min="8195" max="8199" width="7.28515625" style="6" customWidth="1"/>
    <col min="8200" max="8200" width="5.5703125" style="6" customWidth="1"/>
    <col min="8201" max="8201" width="7.7109375" style="6" customWidth="1"/>
    <col min="8202" max="8202" width="8.7109375" style="6" customWidth="1"/>
    <col min="8203" max="8203" width="12.42578125" style="6" customWidth="1"/>
    <col min="8204" max="8204" width="7.7109375" style="6" customWidth="1"/>
    <col min="8205" max="8205" width="8.7109375" style="6" customWidth="1"/>
    <col min="8206" max="8206" width="12.42578125" style="6" customWidth="1"/>
    <col min="8207" max="8446" width="11.42578125" style="6"/>
    <col min="8447" max="8447" width="3.5703125" style="6" customWidth="1"/>
    <col min="8448" max="8448" width="4.85546875" style="6" bestFit="1" customWidth="1"/>
    <col min="8449" max="8449" width="2.7109375" style="6" customWidth="1"/>
    <col min="8450" max="8450" width="14.28515625" style="6" customWidth="1"/>
    <col min="8451" max="8455" width="7.28515625" style="6" customWidth="1"/>
    <col min="8456" max="8456" width="5.5703125" style="6" customWidth="1"/>
    <col min="8457" max="8457" width="7.7109375" style="6" customWidth="1"/>
    <col min="8458" max="8458" width="8.7109375" style="6" customWidth="1"/>
    <col min="8459" max="8459" width="12.42578125" style="6" customWidth="1"/>
    <col min="8460" max="8460" width="7.7109375" style="6" customWidth="1"/>
    <col min="8461" max="8461" width="8.7109375" style="6" customWidth="1"/>
    <col min="8462" max="8462" width="12.42578125" style="6" customWidth="1"/>
    <col min="8463" max="8702" width="11.42578125" style="6"/>
    <col min="8703" max="8703" width="3.5703125" style="6" customWidth="1"/>
    <col min="8704" max="8704" width="4.85546875" style="6" bestFit="1" customWidth="1"/>
    <col min="8705" max="8705" width="2.7109375" style="6" customWidth="1"/>
    <col min="8706" max="8706" width="14.28515625" style="6" customWidth="1"/>
    <col min="8707" max="8711" width="7.28515625" style="6" customWidth="1"/>
    <col min="8712" max="8712" width="5.5703125" style="6" customWidth="1"/>
    <col min="8713" max="8713" width="7.7109375" style="6" customWidth="1"/>
    <col min="8714" max="8714" width="8.7109375" style="6" customWidth="1"/>
    <col min="8715" max="8715" width="12.42578125" style="6" customWidth="1"/>
    <col min="8716" max="8716" width="7.7109375" style="6" customWidth="1"/>
    <col min="8717" max="8717" width="8.7109375" style="6" customWidth="1"/>
    <col min="8718" max="8718" width="12.42578125" style="6" customWidth="1"/>
    <col min="8719" max="8958" width="11.42578125" style="6"/>
    <col min="8959" max="8959" width="3.5703125" style="6" customWidth="1"/>
    <col min="8960" max="8960" width="4.85546875" style="6" bestFit="1" customWidth="1"/>
    <col min="8961" max="8961" width="2.7109375" style="6" customWidth="1"/>
    <col min="8962" max="8962" width="14.28515625" style="6" customWidth="1"/>
    <col min="8963" max="8967" width="7.28515625" style="6" customWidth="1"/>
    <col min="8968" max="8968" width="5.5703125" style="6" customWidth="1"/>
    <col min="8969" max="8969" width="7.7109375" style="6" customWidth="1"/>
    <col min="8970" max="8970" width="8.7109375" style="6" customWidth="1"/>
    <col min="8971" max="8971" width="12.42578125" style="6" customWidth="1"/>
    <col min="8972" max="8972" width="7.7109375" style="6" customWidth="1"/>
    <col min="8973" max="8973" width="8.7109375" style="6" customWidth="1"/>
    <col min="8974" max="8974" width="12.42578125" style="6" customWidth="1"/>
    <col min="8975" max="9214" width="11.42578125" style="6"/>
    <col min="9215" max="9215" width="3.5703125" style="6" customWidth="1"/>
    <col min="9216" max="9216" width="4.85546875" style="6" bestFit="1" customWidth="1"/>
    <col min="9217" max="9217" width="2.7109375" style="6" customWidth="1"/>
    <col min="9218" max="9218" width="14.28515625" style="6" customWidth="1"/>
    <col min="9219" max="9223" width="7.28515625" style="6" customWidth="1"/>
    <col min="9224" max="9224" width="5.5703125" style="6" customWidth="1"/>
    <col min="9225" max="9225" width="7.7109375" style="6" customWidth="1"/>
    <col min="9226" max="9226" width="8.7109375" style="6" customWidth="1"/>
    <col min="9227" max="9227" width="12.42578125" style="6" customWidth="1"/>
    <col min="9228" max="9228" width="7.7109375" style="6" customWidth="1"/>
    <col min="9229" max="9229" width="8.7109375" style="6" customWidth="1"/>
    <col min="9230" max="9230" width="12.42578125" style="6" customWidth="1"/>
    <col min="9231" max="9470" width="11.42578125" style="6"/>
    <col min="9471" max="9471" width="3.5703125" style="6" customWidth="1"/>
    <col min="9472" max="9472" width="4.85546875" style="6" bestFit="1" customWidth="1"/>
    <col min="9473" max="9473" width="2.7109375" style="6" customWidth="1"/>
    <col min="9474" max="9474" width="14.28515625" style="6" customWidth="1"/>
    <col min="9475" max="9479" width="7.28515625" style="6" customWidth="1"/>
    <col min="9480" max="9480" width="5.5703125" style="6" customWidth="1"/>
    <col min="9481" max="9481" width="7.7109375" style="6" customWidth="1"/>
    <col min="9482" max="9482" width="8.7109375" style="6" customWidth="1"/>
    <col min="9483" max="9483" width="12.42578125" style="6" customWidth="1"/>
    <col min="9484" max="9484" width="7.7109375" style="6" customWidth="1"/>
    <col min="9485" max="9485" width="8.7109375" style="6" customWidth="1"/>
    <col min="9486" max="9486" width="12.42578125" style="6" customWidth="1"/>
    <col min="9487" max="9726" width="11.42578125" style="6"/>
    <col min="9727" max="9727" width="3.5703125" style="6" customWidth="1"/>
    <col min="9728" max="9728" width="4.85546875" style="6" bestFit="1" customWidth="1"/>
    <col min="9729" max="9729" width="2.7109375" style="6" customWidth="1"/>
    <col min="9730" max="9730" width="14.28515625" style="6" customWidth="1"/>
    <col min="9731" max="9735" width="7.28515625" style="6" customWidth="1"/>
    <col min="9736" max="9736" width="5.5703125" style="6" customWidth="1"/>
    <col min="9737" max="9737" width="7.7109375" style="6" customWidth="1"/>
    <col min="9738" max="9738" width="8.7109375" style="6" customWidth="1"/>
    <col min="9739" max="9739" width="12.42578125" style="6" customWidth="1"/>
    <col min="9740" max="9740" width="7.7109375" style="6" customWidth="1"/>
    <col min="9741" max="9741" width="8.7109375" style="6" customWidth="1"/>
    <col min="9742" max="9742" width="12.42578125" style="6" customWidth="1"/>
    <col min="9743" max="9982" width="11.42578125" style="6"/>
    <col min="9983" max="9983" width="3.5703125" style="6" customWidth="1"/>
    <col min="9984" max="9984" width="4.85546875" style="6" bestFit="1" customWidth="1"/>
    <col min="9985" max="9985" width="2.7109375" style="6" customWidth="1"/>
    <col min="9986" max="9986" width="14.28515625" style="6" customWidth="1"/>
    <col min="9987" max="9991" width="7.28515625" style="6" customWidth="1"/>
    <col min="9992" max="9992" width="5.5703125" style="6" customWidth="1"/>
    <col min="9993" max="9993" width="7.7109375" style="6" customWidth="1"/>
    <col min="9994" max="9994" width="8.7109375" style="6" customWidth="1"/>
    <col min="9995" max="9995" width="12.42578125" style="6" customWidth="1"/>
    <col min="9996" max="9996" width="7.7109375" style="6" customWidth="1"/>
    <col min="9997" max="9997" width="8.7109375" style="6" customWidth="1"/>
    <col min="9998" max="9998" width="12.42578125" style="6" customWidth="1"/>
    <col min="9999" max="10238" width="11.42578125" style="6"/>
    <col min="10239" max="10239" width="3.5703125" style="6" customWidth="1"/>
    <col min="10240" max="10240" width="4.85546875" style="6" bestFit="1" customWidth="1"/>
    <col min="10241" max="10241" width="2.7109375" style="6" customWidth="1"/>
    <col min="10242" max="10242" width="14.28515625" style="6" customWidth="1"/>
    <col min="10243" max="10247" width="7.28515625" style="6" customWidth="1"/>
    <col min="10248" max="10248" width="5.5703125" style="6" customWidth="1"/>
    <col min="10249" max="10249" width="7.7109375" style="6" customWidth="1"/>
    <col min="10250" max="10250" width="8.7109375" style="6" customWidth="1"/>
    <col min="10251" max="10251" width="12.42578125" style="6" customWidth="1"/>
    <col min="10252" max="10252" width="7.7109375" style="6" customWidth="1"/>
    <col min="10253" max="10253" width="8.7109375" style="6" customWidth="1"/>
    <col min="10254" max="10254" width="12.42578125" style="6" customWidth="1"/>
    <col min="10255" max="10494" width="11.42578125" style="6"/>
    <col min="10495" max="10495" width="3.5703125" style="6" customWidth="1"/>
    <col min="10496" max="10496" width="4.85546875" style="6" bestFit="1" customWidth="1"/>
    <col min="10497" max="10497" width="2.7109375" style="6" customWidth="1"/>
    <col min="10498" max="10498" width="14.28515625" style="6" customWidth="1"/>
    <col min="10499" max="10503" width="7.28515625" style="6" customWidth="1"/>
    <col min="10504" max="10504" width="5.5703125" style="6" customWidth="1"/>
    <col min="10505" max="10505" width="7.7109375" style="6" customWidth="1"/>
    <col min="10506" max="10506" width="8.7109375" style="6" customWidth="1"/>
    <col min="10507" max="10507" width="12.42578125" style="6" customWidth="1"/>
    <col min="10508" max="10508" width="7.7109375" style="6" customWidth="1"/>
    <col min="10509" max="10509" width="8.7109375" style="6" customWidth="1"/>
    <col min="10510" max="10510" width="12.42578125" style="6" customWidth="1"/>
    <col min="10511" max="10750" width="11.42578125" style="6"/>
    <col min="10751" max="10751" width="3.5703125" style="6" customWidth="1"/>
    <col min="10752" max="10752" width="4.85546875" style="6" bestFit="1" customWidth="1"/>
    <col min="10753" max="10753" width="2.7109375" style="6" customWidth="1"/>
    <col min="10754" max="10754" width="14.28515625" style="6" customWidth="1"/>
    <col min="10755" max="10759" width="7.28515625" style="6" customWidth="1"/>
    <col min="10760" max="10760" width="5.5703125" style="6" customWidth="1"/>
    <col min="10761" max="10761" width="7.7109375" style="6" customWidth="1"/>
    <col min="10762" max="10762" width="8.7109375" style="6" customWidth="1"/>
    <col min="10763" max="10763" width="12.42578125" style="6" customWidth="1"/>
    <col min="10764" max="10764" width="7.7109375" style="6" customWidth="1"/>
    <col min="10765" max="10765" width="8.7109375" style="6" customWidth="1"/>
    <col min="10766" max="10766" width="12.42578125" style="6" customWidth="1"/>
    <col min="10767" max="11006" width="11.42578125" style="6"/>
    <col min="11007" max="11007" width="3.5703125" style="6" customWidth="1"/>
    <col min="11008" max="11008" width="4.85546875" style="6" bestFit="1" customWidth="1"/>
    <col min="11009" max="11009" width="2.7109375" style="6" customWidth="1"/>
    <col min="11010" max="11010" width="14.28515625" style="6" customWidth="1"/>
    <col min="11011" max="11015" width="7.28515625" style="6" customWidth="1"/>
    <col min="11016" max="11016" width="5.5703125" style="6" customWidth="1"/>
    <col min="11017" max="11017" width="7.7109375" style="6" customWidth="1"/>
    <col min="11018" max="11018" width="8.7109375" style="6" customWidth="1"/>
    <col min="11019" max="11019" width="12.42578125" style="6" customWidth="1"/>
    <col min="11020" max="11020" width="7.7109375" style="6" customWidth="1"/>
    <col min="11021" max="11021" width="8.7109375" style="6" customWidth="1"/>
    <col min="11022" max="11022" width="12.42578125" style="6" customWidth="1"/>
    <col min="11023" max="11262" width="11.42578125" style="6"/>
    <col min="11263" max="11263" width="3.5703125" style="6" customWidth="1"/>
    <col min="11264" max="11264" width="4.85546875" style="6" bestFit="1" customWidth="1"/>
    <col min="11265" max="11265" width="2.7109375" style="6" customWidth="1"/>
    <col min="11266" max="11266" width="14.28515625" style="6" customWidth="1"/>
    <col min="11267" max="11271" width="7.28515625" style="6" customWidth="1"/>
    <col min="11272" max="11272" width="5.5703125" style="6" customWidth="1"/>
    <col min="11273" max="11273" width="7.7109375" style="6" customWidth="1"/>
    <col min="11274" max="11274" width="8.7109375" style="6" customWidth="1"/>
    <col min="11275" max="11275" width="12.42578125" style="6" customWidth="1"/>
    <col min="11276" max="11276" width="7.7109375" style="6" customWidth="1"/>
    <col min="11277" max="11277" width="8.7109375" style="6" customWidth="1"/>
    <col min="11278" max="11278" width="12.42578125" style="6" customWidth="1"/>
    <col min="11279" max="11518" width="11.42578125" style="6"/>
    <col min="11519" max="11519" width="3.5703125" style="6" customWidth="1"/>
    <col min="11520" max="11520" width="4.85546875" style="6" bestFit="1" customWidth="1"/>
    <col min="11521" max="11521" width="2.7109375" style="6" customWidth="1"/>
    <col min="11522" max="11522" width="14.28515625" style="6" customWidth="1"/>
    <col min="11523" max="11527" width="7.28515625" style="6" customWidth="1"/>
    <col min="11528" max="11528" width="5.5703125" style="6" customWidth="1"/>
    <col min="11529" max="11529" width="7.7109375" style="6" customWidth="1"/>
    <col min="11530" max="11530" width="8.7109375" style="6" customWidth="1"/>
    <col min="11531" max="11531" width="12.42578125" style="6" customWidth="1"/>
    <col min="11532" max="11532" width="7.7109375" style="6" customWidth="1"/>
    <col min="11533" max="11533" width="8.7109375" style="6" customWidth="1"/>
    <col min="11534" max="11534" width="12.42578125" style="6" customWidth="1"/>
    <col min="11535" max="11774" width="11.42578125" style="6"/>
    <col min="11775" max="11775" width="3.5703125" style="6" customWidth="1"/>
    <col min="11776" max="11776" width="4.85546875" style="6" bestFit="1" customWidth="1"/>
    <col min="11777" max="11777" width="2.7109375" style="6" customWidth="1"/>
    <col min="11778" max="11778" width="14.28515625" style="6" customWidth="1"/>
    <col min="11779" max="11783" width="7.28515625" style="6" customWidth="1"/>
    <col min="11784" max="11784" width="5.5703125" style="6" customWidth="1"/>
    <col min="11785" max="11785" width="7.7109375" style="6" customWidth="1"/>
    <col min="11786" max="11786" width="8.7109375" style="6" customWidth="1"/>
    <col min="11787" max="11787" width="12.42578125" style="6" customWidth="1"/>
    <col min="11788" max="11788" width="7.7109375" style="6" customWidth="1"/>
    <col min="11789" max="11789" width="8.7109375" style="6" customWidth="1"/>
    <col min="11790" max="11790" width="12.42578125" style="6" customWidth="1"/>
    <col min="11791" max="12030" width="11.42578125" style="6"/>
    <col min="12031" max="12031" width="3.5703125" style="6" customWidth="1"/>
    <col min="12032" max="12032" width="4.85546875" style="6" bestFit="1" customWidth="1"/>
    <col min="12033" max="12033" width="2.7109375" style="6" customWidth="1"/>
    <col min="12034" max="12034" width="14.28515625" style="6" customWidth="1"/>
    <col min="12035" max="12039" width="7.28515625" style="6" customWidth="1"/>
    <col min="12040" max="12040" width="5.5703125" style="6" customWidth="1"/>
    <col min="12041" max="12041" width="7.7109375" style="6" customWidth="1"/>
    <col min="12042" max="12042" width="8.7109375" style="6" customWidth="1"/>
    <col min="12043" max="12043" width="12.42578125" style="6" customWidth="1"/>
    <col min="12044" max="12044" width="7.7109375" style="6" customWidth="1"/>
    <col min="12045" max="12045" width="8.7109375" style="6" customWidth="1"/>
    <col min="12046" max="12046" width="12.42578125" style="6" customWidth="1"/>
    <col min="12047" max="12286" width="11.42578125" style="6"/>
    <col min="12287" max="12287" width="3.5703125" style="6" customWidth="1"/>
    <col min="12288" max="12288" width="4.85546875" style="6" bestFit="1" customWidth="1"/>
    <col min="12289" max="12289" width="2.7109375" style="6" customWidth="1"/>
    <col min="12290" max="12290" width="14.28515625" style="6" customWidth="1"/>
    <col min="12291" max="12295" width="7.28515625" style="6" customWidth="1"/>
    <col min="12296" max="12296" width="5.5703125" style="6" customWidth="1"/>
    <col min="12297" max="12297" width="7.7109375" style="6" customWidth="1"/>
    <col min="12298" max="12298" width="8.7109375" style="6" customWidth="1"/>
    <col min="12299" max="12299" width="12.42578125" style="6" customWidth="1"/>
    <col min="12300" max="12300" width="7.7109375" style="6" customWidth="1"/>
    <col min="12301" max="12301" width="8.7109375" style="6" customWidth="1"/>
    <col min="12302" max="12302" width="12.42578125" style="6" customWidth="1"/>
    <col min="12303" max="12542" width="11.42578125" style="6"/>
    <col min="12543" max="12543" width="3.5703125" style="6" customWidth="1"/>
    <col min="12544" max="12544" width="4.85546875" style="6" bestFit="1" customWidth="1"/>
    <col min="12545" max="12545" width="2.7109375" style="6" customWidth="1"/>
    <col min="12546" max="12546" width="14.28515625" style="6" customWidth="1"/>
    <col min="12547" max="12551" width="7.28515625" style="6" customWidth="1"/>
    <col min="12552" max="12552" width="5.5703125" style="6" customWidth="1"/>
    <col min="12553" max="12553" width="7.7109375" style="6" customWidth="1"/>
    <col min="12554" max="12554" width="8.7109375" style="6" customWidth="1"/>
    <col min="12555" max="12555" width="12.42578125" style="6" customWidth="1"/>
    <col min="12556" max="12556" width="7.7109375" style="6" customWidth="1"/>
    <col min="12557" max="12557" width="8.7109375" style="6" customWidth="1"/>
    <col min="12558" max="12558" width="12.42578125" style="6" customWidth="1"/>
    <col min="12559" max="12798" width="11.42578125" style="6"/>
    <col min="12799" max="12799" width="3.5703125" style="6" customWidth="1"/>
    <col min="12800" max="12800" width="4.85546875" style="6" bestFit="1" customWidth="1"/>
    <col min="12801" max="12801" width="2.7109375" style="6" customWidth="1"/>
    <col min="12802" max="12802" width="14.28515625" style="6" customWidth="1"/>
    <col min="12803" max="12807" width="7.28515625" style="6" customWidth="1"/>
    <col min="12808" max="12808" width="5.5703125" style="6" customWidth="1"/>
    <col min="12809" max="12809" width="7.7109375" style="6" customWidth="1"/>
    <col min="12810" max="12810" width="8.7109375" style="6" customWidth="1"/>
    <col min="12811" max="12811" width="12.42578125" style="6" customWidth="1"/>
    <col min="12812" max="12812" width="7.7109375" style="6" customWidth="1"/>
    <col min="12813" max="12813" width="8.7109375" style="6" customWidth="1"/>
    <col min="12814" max="12814" width="12.42578125" style="6" customWidth="1"/>
    <col min="12815" max="13054" width="11.42578125" style="6"/>
    <col min="13055" max="13055" width="3.5703125" style="6" customWidth="1"/>
    <col min="13056" max="13056" width="4.85546875" style="6" bestFit="1" customWidth="1"/>
    <col min="13057" max="13057" width="2.7109375" style="6" customWidth="1"/>
    <col min="13058" max="13058" width="14.28515625" style="6" customWidth="1"/>
    <col min="13059" max="13063" width="7.28515625" style="6" customWidth="1"/>
    <col min="13064" max="13064" width="5.5703125" style="6" customWidth="1"/>
    <col min="13065" max="13065" width="7.7109375" style="6" customWidth="1"/>
    <col min="13066" max="13066" width="8.7109375" style="6" customWidth="1"/>
    <col min="13067" max="13067" width="12.42578125" style="6" customWidth="1"/>
    <col min="13068" max="13068" width="7.7109375" style="6" customWidth="1"/>
    <col min="13069" max="13069" width="8.7109375" style="6" customWidth="1"/>
    <col min="13070" max="13070" width="12.42578125" style="6" customWidth="1"/>
    <col min="13071" max="13310" width="11.42578125" style="6"/>
    <col min="13311" max="13311" width="3.5703125" style="6" customWidth="1"/>
    <col min="13312" max="13312" width="4.85546875" style="6" bestFit="1" customWidth="1"/>
    <col min="13313" max="13313" width="2.7109375" style="6" customWidth="1"/>
    <col min="13314" max="13314" width="14.28515625" style="6" customWidth="1"/>
    <col min="13315" max="13319" width="7.28515625" style="6" customWidth="1"/>
    <col min="13320" max="13320" width="5.5703125" style="6" customWidth="1"/>
    <col min="13321" max="13321" width="7.7109375" style="6" customWidth="1"/>
    <col min="13322" max="13322" width="8.7109375" style="6" customWidth="1"/>
    <col min="13323" max="13323" width="12.42578125" style="6" customWidth="1"/>
    <col min="13324" max="13324" width="7.7109375" style="6" customWidth="1"/>
    <col min="13325" max="13325" width="8.7109375" style="6" customWidth="1"/>
    <col min="13326" max="13326" width="12.42578125" style="6" customWidth="1"/>
    <col min="13327" max="13566" width="11.42578125" style="6"/>
    <col min="13567" max="13567" width="3.5703125" style="6" customWidth="1"/>
    <col min="13568" max="13568" width="4.85546875" style="6" bestFit="1" customWidth="1"/>
    <col min="13569" max="13569" width="2.7109375" style="6" customWidth="1"/>
    <col min="13570" max="13570" width="14.28515625" style="6" customWidth="1"/>
    <col min="13571" max="13575" width="7.28515625" style="6" customWidth="1"/>
    <col min="13576" max="13576" width="5.5703125" style="6" customWidth="1"/>
    <col min="13577" max="13577" width="7.7109375" style="6" customWidth="1"/>
    <col min="13578" max="13578" width="8.7109375" style="6" customWidth="1"/>
    <col min="13579" max="13579" width="12.42578125" style="6" customWidth="1"/>
    <col min="13580" max="13580" width="7.7109375" style="6" customWidth="1"/>
    <col min="13581" max="13581" width="8.7109375" style="6" customWidth="1"/>
    <col min="13582" max="13582" width="12.42578125" style="6" customWidth="1"/>
    <col min="13583" max="13822" width="11.42578125" style="6"/>
    <col min="13823" max="13823" width="3.5703125" style="6" customWidth="1"/>
    <col min="13824" max="13824" width="4.85546875" style="6" bestFit="1" customWidth="1"/>
    <col min="13825" max="13825" width="2.7109375" style="6" customWidth="1"/>
    <col min="13826" max="13826" width="14.28515625" style="6" customWidth="1"/>
    <col min="13827" max="13831" width="7.28515625" style="6" customWidth="1"/>
    <col min="13832" max="13832" width="5.5703125" style="6" customWidth="1"/>
    <col min="13833" max="13833" width="7.7109375" style="6" customWidth="1"/>
    <col min="13834" max="13834" width="8.7109375" style="6" customWidth="1"/>
    <col min="13835" max="13835" width="12.42578125" style="6" customWidth="1"/>
    <col min="13836" max="13836" width="7.7109375" style="6" customWidth="1"/>
    <col min="13837" max="13837" width="8.7109375" style="6" customWidth="1"/>
    <col min="13838" max="13838" width="12.42578125" style="6" customWidth="1"/>
    <col min="13839" max="14078" width="11.42578125" style="6"/>
    <col min="14079" max="14079" width="3.5703125" style="6" customWidth="1"/>
    <col min="14080" max="14080" width="4.85546875" style="6" bestFit="1" customWidth="1"/>
    <col min="14081" max="14081" width="2.7109375" style="6" customWidth="1"/>
    <col min="14082" max="14082" width="14.28515625" style="6" customWidth="1"/>
    <col min="14083" max="14087" width="7.28515625" style="6" customWidth="1"/>
    <col min="14088" max="14088" width="5.5703125" style="6" customWidth="1"/>
    <col min="14089" max="14089" width="7.7109375" style="6" customWidth="1"/>
    <col min="14090" max="14090" width="8.7109375" style="6" customWidth="1"/>
    <col min="14091" max="14091" width="12.42578125" style="6" customWidth="1"/>
    <col min="14092" max="14092" width="7.7109375" style="6" customWidth="1"/>
    <col min="14093" max="14093" width="8.7109375" style="6" customWidth="1"/>
    <col min="14094" max="14094" width="12.42578125" style="6" customWidth="1"/>
    <col min="14095" max="14334" width="11.42578125" style="6"/>
    <col min="14335" max="14335" width="3.5703125" style="6" customWidth="1"/>
    <col min="14336" max="14336" width="4.85546875" style="6" bestFit="1" customWidth="1"/>
    <col min="14337" max="14337" width="2.7109375" style="6" customWidth="1"/>
    <col min="14338" max="14338" width="14.28515625" style="6" customWidth="1"/>
    <col min="14339" max="14343" width="7.28515625" style="6" customWidth="1"/>
    <col min="14344" max="14344" width="5.5703125" style="6" customWidth="1"/>
    <col min="14345" max="14345" width="7.7109375" style="6" customWidth="1"/>
    <col min="14346" max="14346" width="8.7109375" style="6" customWidth="1"/>
    <col min="14347" max="14347" width="12.42578125" style="6" customWidth="1"/>
    <col min="14348" max="14348" width="7.7109375" style="6" customWidth="1"/>
    <col min="14349" max="14349" width="8.7109375" style="6" customWidth="1"/>
    <col min="14350" max="14350" width="12.42578125" style="6" customWidth="1"/>
    <col min="14351" max="14590" width="11.42578125" style="6"/>
    <col min="14591" max="14591" width="3.5703125" style="6" customWidth="1"/>
    <col min="14592" max="14592" width="4.85546875" style="6" bestFit="1" customWidth="1"/>
    <col min="14593" max="14593" width="2.7109375" style="6" customWidth="1"/>
    <col min="14594" max="14594" width="14.28515625" style="6" customWidth="1"/>
    <col min="14595" max="14599" width="7.28515625" style="6" customWidth="1"/>
    <col min="14600" max="14600" width="5.5703125" style="6" customWidth="1"/>
    <col min="14601" max="14601" width="7.7109375" style="6" customWidth="1"/>
    <col min="14602" max="14602" width="8.7109375" style="6" customWidth="1"/>
    <col min="14603" max="14603" width="12.42578125" style="6" customWidth="1"/>
    <col min="14604" max="14604" width="7.7109375" style="6" customWidth="1"/>
    <col min="14605" max="14605" width="8.7109375" style="6" customWidth="1"/>
    <col min="14606" max="14606" width="12.42578125" style="6" customWidth="1"/>
    <col min="14607" max="14846" width="11.42578125" style="6"/>
    <col min="14847" max="14847" width="3.5703125" style="6" customWidth="1"/>
    <col min="14848" max="14848" width="4.85546875" style="6" bestFit="1" customWidth="1"/>
    <col min="14849" max="14849" width="2.7109375" style="6" customWidth="1"/>
    <col min="14850" max="14850" width="14.28515625" style="6" customWidth="1"/>
    <col min="14851" max="14855" width="7.28515625" style="6" customWidth="1"/>
    <col min="14856" max="14856" width="5.5703125" style="6" customWidth="1"/>
    <col min="14857" max="14857" width="7.7109375" style="6" customWidth="1"/>
    <col min="14858" max="14858" width="8.7109375" style="6" customWidth="1"/>
    <col min="14859" max="14859" width="12.42578125" style="6" customWidth="1"/>
    <col min="14860" max="14860" width="7.7109375" style="6" customWidth="1"/>
    <col min="14861" max="14861" width="8.7109375" style="6" customWidth="1"/>
    <col min="14862" max="14862" width="12.42578125" style="6" customWidth="1"/>
    <col min="14863" max="15102" width="11.42578125" style="6"/>
    <col min="15103" max="15103" width="3.5703125" style="6" customWidth="1"/>
    <col min="15104" max="15104" width="4.85546875" style="6" bestFit="1" customWidth="1"/>
    <col min="15105" max="15105" width="2.7109375" style="6" customWidth="1"/>
    <col min="15106" max="15106" width="14.28515625" style="6" customWidth="1"/>
    <col min="15107" max="15111" width="7.28515625" style="6" customWidth="1"/>
    <col min="15112" max="15112" width="5.5703125" style="6" customWidth="1"/>
    <col min="15113" max="15113" width="7.7109375" style="6" customWidth="1"/>
    <col min="15114" max="15114" width="8.7109375" style="6" customWidth="1"/>
    <col min="15115" max="15115" width="12.42578125" style="6" customWidth="1"/>
    <col min="15116" max="15116" width="7.7109375" style="6" customWidth="1"/>
    <col min="15117" max="15117" width="8.7109375" style="6" customWidth="1"/>
    <col min="15118" max="15118" width="12.42578125" style="6" customWidth="1"/>
    <col min="15119" max="15358" width="11.42578125" style="6"/>
    <col min="15359" max="15359" width="3.5703125" style="6" customWidth="1"/>
    <col min="15360" max="15360" width="4.85546875" style="6" bestFit="1" customWidth="1"/>
    <col min="15361" max="15361" width="2.7109375" style="6" customWidth="1"/>
    <col min="15362" max="15362" width="14.28515625" style="6" customWidth="1"/>
    <col min="15363" max="15367" width="7.28515625" style="6" customWidth="1"/>
    <col min="15368" max="15368" width="5.5703125" style="6" customWidth="1"/>
    <col min="15369" max="15369" width="7.7109375" style="6" customWidth="1"/>
    <col min="15370" max="15370" width="8.7109375" style="6" customWidth="1"/>
    <col min="15371" max="15371" width="12.42578125" style="6" customWidth="1"/>
    <col min="15372" max="15372" width="7.7109375" style="6" customWidth="1"/>
    <col min="15373" max="15373" width="8.7109375" style="6" customWidth="1"/>
    <col min="15374" max="15374" width="12.42578125" style="6" customWidth="1"/>
    <col min="15375" max="15614" width="11.42578125" style="6"/>
    <col min="15615" max="15615" width="3.5703125" style="6" customWidth="1"/>
    <col min="15616" max="15616" width="4.85546875" style="6" bestFit="1" customWidth="1"/>
    <col min="15617" max="15617" width="2.7109375" style="6" customWidth="1"/>
    <col min="15618" max="15618" width="14.28515625" style="6" customWidth="1"/>
    <col min="15619" max="15623" width="7.28515625" style="6" customWidth="1"/>
    <col min="15624" max="15624" width="5.5703125" style="6" customWidth="1"/>
    <col min="15625" max="15625" width="7.7109375" style="6" customWidth="1"/>
    <col min="15626" max="15626" width="8.7109375" style="6" customWidth="1"/>
    <col min="15627" max="15627" width="12.42578125" style="6" customWidth="1"/>
    <col min="15628" max="15628" width="7.7109375" style="6" customWidth="1"/>
    <col min="15629" max="15629" width="8.7109375" style="6" customWidth="1"/>
    <col min="15630" max="15630" width="12.42578125" style="6" customWidth="1"/>
    <col min="15631" max="15870" width="11.42578125" style="6"/>
    <col min="15871" max="15871" width="3.5703125" style="6" customWidth="1"/>
    <col min="15872" max="15872" width="4.85546875" style="6" bestFit="1" customWidth="1"/>
    <col min="15873" max="15873" width="2.7109375" style="6" customWidth="1"/>
    <col min="15874" max="15874" width="14.28515625" style="6" customWidth="1"/>
    <col min="15875" max="15879" width="7.28515625" style="6" customWidth="1"/>
    <col min="15880" max="15880" width="5.5703125" style="6" customWidth="1"/>
    <col min="15881" max="15881" width="7.7109375" style="6" customWidth="1"/>
    <col min="15882" max="15882" width="8.7109375" style="6" customWidth="1"/>
    <col min="15883" max="15883" width="12.42578125" style="6" customWidth="1"/>
    <col min="15884" max="15884" width="7.7109375" style="6" customWidth="1"/>
    <col min="15885" max="15885" width="8.7109375" style="6" customWidth="1"/>
    <col min="15886" max="15886" width="12.42578125" style="6" customWidth="1"/>
    <col min="15887" max="16126" width="11.42578125" style="6"/>
    <col min="16127" max="16127" width="3.5703125" style="6" customWidth="1"/>
    <col min="16128" max="16128" width="4.85546875" style="6" bestFit="1" customWidth="1"/>
    <col min="16129" max="16129" width="2.7109375" style="6" customWidth="1"/>
    <col min="16130" max="16130" width="14.28515625" style="6" customWidth="1"/>
    <col min="16131" max="16135" width="7.28515625" style="6" customWidth="1"/>
    <col min="16136" max="16136" width="5.5703125" style="6" customWidth="1"/>
    <col min="16137" max="16137" width="7.7109375" style="6" customWidth="1"/>
    <col min="16138" max="16138" width="8.7109375" style="6" customWidth="1"/>
    <col min="16139" max="16139" width="12.42578125" style="6" customWidth="1"/>
    <col min="16140" max="16140" width="7.7109375" style="6" customWidth="1"/>
    <col min="16141" max="16141" width="8.7109375" style="6" customWidth="1"/>
    <col min="16142" max="16142" width="12.42578125" style="6" customWidth="1"/>
    <col min="16143" max="16383" width="11.42578125" style="6"/>
    <col min="16384" max="16384" width="11.42578125" style="6" customWidth="1"/>
  </cols>
  <sheetData>
    <row r="1" spans="1:18" ht="8.4499999999999993" customHeight="1" x14ac:dyDescent="0.25">
      <c r="A1" s="39"/>
      <c r="B1" s="135" t="s">
        <v>6</v>
      </c>
      <c r="C1" s="146" t="s">
        <v>1</v>
      </c>
      <c r="D1" s="147"/>
      <c r="E1" s="147"/>
      <c r="F1" s="147"/>
      <c r="G1" s="147"/>
      <c r="H1" s="147"/>
      <c r="I1" s="147"/>
      <c r="J1" s="148"/>
      <c r="K1" s="76"/>
      <c r="L1" s="7"/>
      <c r="M1" s="28"/>
      <c r="N1" s="7"/>
    </row>
    <row r="2" spans="1:18" ht="8.4499999999999993" customHeight="1" x14ac:dyDescent="0.25">
      <c r="A2" s="40" t="s">
        <v>0</v>
      </c>
      <c r="B2" s="136"/>
      <c r="C2" s="149"/>
      <c r="D2" s="150"/>
      <c r="E2" s="150"/>
      <c r="F2" s="150"/>
      <c r="G2" s="150"/>
      <c r="H2" s="150"/>
      <c r="I2" s="150"/>
      <c r="J2" s="151"/>
      <c r="K2" s="74" t="s">
        <v>2</v>
      </c>
      <c r="L2" s="9" t="s">
        <v>3</v>
      </c>
      <c r="M2" s="44" t="s">
        <v>4</v>
      </c>
      <c r="N2" s="10" t="s">
        <v>5</v>
      </c>
    </row>
    <row r="3" spans="1:18" ht="8.4499999999999993" customHeight="1" x14ac:dyDescent="0.25">
      <c r="A3" s="41"/>
      <c r="B3" s="137"/>
      <c r="C3" s="152"/>
      <c r="D3" s="153"/>
      <c r="E3" s="153"/>
      <c r="F3" s="153"/>
      <c r="G3" s="153"/>
      <c r="H3" s="153"/>
      <c r="I3" s="153"/>
      <c r="J3" s="154"/>
      <c r="K3" s="77"/>
      <c r="L3" s="11"/>
      <c r="M3" s="45"/>
      <c r="N3" s="12"/>
    </row>
    <row r="4" spans="1:18" ht="18" customHeight="1" x14ac:dyDescent="0.25">
      <c r="A4" s="13"/>
      <c r="B4" s="14"/>
      <c r="C4" s="47"/>
      <c r="D4" s="47"/>
      <c r="E4" s="47"/>
      <c r="F4" s="47"/>
      <c r="G4" s="47"/>
      <c r="H4" s="47"/>
      <c r="I4" s="47"/>
      <c r="J4" s="54"/>
      <c r="K4" s="78"/>
      <c r="L4" s="15"/>
      <c r="M4" s="16"/>
      <c r="N4" s="16"/>
      <c r="P4" s="115"/>
      <c r="R4" s="57"/>
    </row>
    <row r="5" spans="1:18" ht="34.15" customHeight="1" x14ac:dyDescent="0.25">
      <c r="A5" s="23" t="str">
        <f>IF(K5="","",MAX(A$2:A4)+1)</f>
        <v/>
      </c>
      <c r="B5" s="14"/>
      <c r="C5" s="140" t="s">
        <v>101</v>
      </c>
      <c r="D5" s="141"/>
      <c r="E5" s="141"/>
      <c r="F5" s="141"/>
      <c r="G5" s="141"/>
      <c r="H5" s="141"/>
      <c r="I5" s="141"/>
      <c r="J5" s="142"/>
      <c r="K5" s="78"/>
      <c r="L5" s="15"/>
      <c r="M5" s="16"/>
      <c r="N5" s="16"/>
      <c r="R5" s="57"/>
    </row>
    <row r="6" spans="1:18" ht="18" customHeight="1" x14ac:dyDescent="0.25">
      <c r="A6" s="23" t="str">
        <f>IF(K6="","",MAX(A$2:A5)+1)</f>
        <v/>
      </c>
      <c r="B6" s="14"/>
      <c r="C6" s="89"/>
      <c r="D6" s="90"/>
      <c r="E6" s="90"/>
      <c r="F6" s="90"/>
      <c r="G6" s="90"/>
      <c r="H6" s="90"/>
      <c r="I6" s="90"/>
      <c r="J6" s="91"/>
      <c r="K6" s="78"/>
      <c r="L6" s="15"/>
      <c r="M6" s="16"/>
      <c r="N6" s="16">
        <f>+M6*L6</f>
        <v>0</v>
      </c>
      <c r="R6" s="92"/>
    </row>
    <row r="7" spans="1:18" ht="22.9" customHeight="1" x14ac:dyDescent="0.25">
      <c r="A7" s="23" t="str">
        <f>IF(K7="","",MAX(A$2:A6)+1)</f>
        <v/>
      </c>
      <c r="B7" s="14"/>
      <c r="C7" s="143" t="s">
        <v>116</v>
      </c>
      <c r="D7" s="144"/>
      <c r="E7" s="144"/>
      <c r="F7" s="144"/>
      <c r="G7" s="144"/>
      <c r="H7" s="144"/>
      <c r="I7" s="144"/>
      <c r="J7" s="145"/>
      <c r="K7" s="78"/>
      <c r="L7" s="15"/>
      <c r="M7" s="16"/>
      <c r="N7" s="18"/>
    </row>
    <row r="8" spans="1:18" s="21" customFormat="1" ht="19.149999999999999" customHeight="1" x14ac:dyDescent="0.25">
      <c r="A8" s="23" t="str">
        <f>IF(K8="","",MAX(A$2:A7)+1)</f>
        <v/>
      </c>
      <c r="B8" s="13"/>
      <c r="C8" s="37"/>
      <c r="G8" s="20"/>
      <c r="H8" s="20"/>
      <c r="I8" s="20"/>
      <c r="J8" s="42"/>
      <c r="K8" s="78"/>
      <c r="L8" s="16"/>
      <c r="M8" s="20"/>
      <c r="N8" s="16">
        <f>+M8*L8</f>
        <v>0</v>
      </c>
      <c r="O8" s="49"/>
    </row>
    <row r="9" spans="1:18" ht="15" customHeight="1" x14ac:dyDescent="0.25">
      <c r="A9" s="23" t="str">
        <f>IF(K9="","",MAX(A$2:A8)+1)</f>
        <v/>
      </c>
      <c r="B9" s="13" t="s">
        <v>117</v>
      </c>
      <c r="C9" s="19" t="s">
        <v>34</v>
      </c>
      <c r="J9" s="80"/>
      <c r="K9" s="78"/>
      <c r="L9" s="15"/>
      <c r="M9" s="16"/>
      <c r="N9" s="16"/>
      <c r="O9" s="48"/>
    </row>
    <row r="10" spans="1:18" ht="15" customHeight="1" x14ac:dyDescent="0.25">
      <c r="A10" s="23">
        <f>IF(K10="","",MAX(A$2:A9)+1)</f>
        <v>1</v>
      </c>
      <c r="B10" s="13"/>
      <c r="C10" s="37" t="s">
        <v>81</v>
      </c>
      <c r="J10" s="80"/>
      <c r="K10" s="78" t="s">
        <v>7</v>
      </c>
      <c r="L10" s="50">
        <v>1</v>
      </c>
      <c r="M10" s="16"/>
      <c r="N10" s="16">
        <f>+M10*L10</f>
        <v>0</v>
      </c>
      <c r="O10" s="48"/>
    </row>
    <row r="11" spans="1:18" ht="15" customHeight="1" x14ac:dyDescent="0.25">
      <c r="A11" s="23" t="str">
        <f>IF(K11="","",MAX(A$2:A10)+1)</f>
        <v/>
      </c>
      <c r="B11" s="13"/>
      <c r="C11" s="37" t="s">
        <v>35</v>
      </c>
      <c r="J11" s="80"/>
      <c r="K11" s="78"/>
      <c r="L11" s="50"/>
      <c r="M11" s="16"/>
      <c r="N11" s="16"/>
      <c r="O11" s="48"/>
    </row>
    <row r="12" spans="1:18" ht="15" customHeight="1" x14ac:dyDescent="0.25">
      <c r="A12" s="23">
        <f>IF(K12="","",MAX(A$2:A11)+1)</f>
        <v>2</v>
      </c>
      <c r="B12" s="13"/>
      <c r="C12" s="36" t="s">
        <v>63</v>
      </c>
      <c r="J12" s="80"/>
      <c r="K12" s="78" t="s">
        <v>7</v>
      </c>
      <c r="L12" s="50">
        <v>1</v>
      </c>
      <c r="M12" s="16"/>
      <c r="N12" s="16">
        <f>+M12*L12</f>
        <v>0</v>
      </c>
      <c r="O12" s="48"/>
    </row>
    <row r="13" spans="1:18" ht="15" customHeight="1" x14ac:dyDescent="0.25">
      <c r="A13" s="23">
        <f>IF(K13="","",MAX(A$2:A12)+1)</f>
        <v>3</v>
      </c>
      <c r="B13" s="13"/>
      <c r="C13" s="36" t="s">
        <v>64</v>
      </c>
      <c r="J13" s="80"/>
      <c r="K13" s="78" t="s">
        <v>7</v>
      </c>
      <c r="L13" s="50">
        <v>1</v>
      </c>
      <c r="M13" s="16"/>
      <c r="N13" s="16">
        <f>+M13*L13</f>
        <v>0</v>
      </c>
      <c r="O13" s="48"/>
    </row>
    <row r="14" spans="1:18" ht="15" customHeight="1" x14ac:dyDescent="0.25">
      <c r="A14" s="23" t="s">
        <v>172</v>
      </c>
      <c r="B14" s="13"/>
      <c r="C14" s="37" t="s">
        <v>77</v>
      </c>
      <c r="J14" s="80"/>
      <c r="K14" s="78"/>
      <c r="L14" s="50"/>
      <c r="M14" s="16"/>
      <c r="N14" s="16">
        <f>+M14*L14</f>
        <v>0</v>
      </c>
      <c r="O14" s="48"/>
    </row>
    <row r="15" spans="1:18" ht="15" customHeight="1" x14ac:dyDescent="0.25">
      <c r="A15" s="23">
        <f>IF(K15="","",MAX(A$2:A14)+1)</f>
        <v>4</v>
      </c>
      <c r="B15" s="13"/>
      <c r="C15" s="36" t="s">
        <v>65</v>
      </c>
      <c r="J15" s="80"/>
      <c r="K15" s="78" t="s">
        <v>7</v>
      </c>
      <c r="L15" s="50">
        <v>1</v>
      </c>
      <c r="M15" s="16"/>
      <c r="N15" s="16">
        <f>+M15*L15</f>
        <v>0</v>
      </c>
      <c r="O15" s="48"/>
    </row>
    <row r="16" spans="1:18" ht="15" customHeight="1" x14ac:dyDescent="0.25">
      <c r="A16" s="23">
        <f>IF(K16="","",MAX(A$2:A15)+1)</f>
        <v>5</v>
      </c>
      <c r="B16" s="13"/>
      <c r="C16" s="36" t="s">
        <v>66</v>
      </c>
      <c r="J16" s="80"/>
      <c r="K16" s="78" t="s">
        <v>7</v>
      </c>
      <c r="L16" s="50">
        <v>1</v>
      </c>
      <c r="M16" s="16"/>
      <c r="N16" s="16">
        <f>+M16*L16</f>
        <v>0</v>
      </c>
      <c r="O16" s="48"/>
    </row>
    <row r="17" spans="1:19" ht="15" customHeight="1" x14ac:dyDescent="0.25">
      <c r="A17" s="23" t="str">
        <f>IF(K17="","",MAX(A$2:A16)+1)</f>
        <v/>
      </c>
      <c r="B17" s="13"/>
      <c r="C17" s="36"/>
      <c r="J17" s="80"/>
      <c r="K17" s="78"/>
      <c r="L17" s="50"/>
      <c r="M17" s="16"/>
      <c r="N17" s="16"/>
      <c r="O17" s="48"/>
    </row>
    <row r="18" spans="1:19" ht="15" customHeight="1" x14ac:dyDescent="0.25">
      <c r="A18" s="23" t="str">
        <f>IF(K18="","",MAX(A$2:A17)+1)</f>
        <v/>
      </c>
      <c r="B18" s="13" t="s">
        <v>10</v>
      </c>
      <c r="C18" s="19" t="s">
        <v>113</v>
      </c>
      <c r="J18" s="80"/>
      <c r="K18" s="78"/>
      <c r="L18" s="15"/>
      <c r="M18" s="16"/>
      <c r="N18" s="16"/>
      <c r="O18" s="48"/>
    </row>
    <row r="19" spans="1:19" ht="15" customHeight="1" x14ac:dyDescent="0.25">
      <c r="A19" s="23">
        <f>IF(K19="","",MAX(A$2:A18)+1)</f>
        <v>6</v>
      </c>
      <c r="B19" s="13"/>
      <c r="C19" s="21" t="s">
        <v>114</v>
      </c>
      <c r="J19" s="80"/>
      <c r="K19" s="78" t="s">
        <v>7</v>
      </c>
      <c r="L19" s="50">
        <v>1</v>
      </c>
      <c r="M19" s="16"/>
      <c r="N19" s="16">
        <f>+M19*L19</f>
        <v>0</v>
      </c>
      <c r="O19" s="48"/>
    </row>
    <row r="20" spans="1:19" ht="15" customHeight="1" x14ac:dyDescent="0.25">
      <c r="A20" s="23" t="str">
        <f>IF(K20="","",MAX(A$2:A19)+1)</f>
        <v/>
      </c>
      <c r="B20" s="13"/>
      <c r="C20" s="36"/>
      <c r="J20" s="80"/>
      <c r="K20" s="78"/>
      <c r="L20" s="50"/>
      <c r="M20" s="16"/>
      <c r="N20" s="16"/>
      <c r="O20" s="48"/>
    </row>
    <row r="21" spans="1:19" ht="15" customHeight="1" x14ac:dyDescent="0.25">
      <c r="A21" s="23" t="str">
        <f>IF(K21="","",MAX(A$2:A20)+1)</f>
        <v/>
      </c>
      <c r="B21" s="13" t="s">
        <v>11</v>
      </c>
      <c r="C21" s="19" t="s">
        <v>17</v>
      </c>
      <c r="J21" s="80"/>
      <c r="K21" s="78"/>
      <c r="L21" s="15"/>
      <c r="M21" s="16"/>
      <c r="N21" s="16">
        <f t="shared" ref="N21:N33" si="0">+M21*L21</f>
        <v>0</v>
      </c>
      <c r="O21" s="155"/>
      <c r="P21" s="156"/>
      <c r="Q21" s="156"/>
      <c r="R21" s="156"/>
    </row>
    <row r="22" spans="1:19" ht="15" customHeight="1" x14ac:dyDescent="0.25">
      <c r="A22" s="23" t="str">
        <f>IF(K22="","",MAX(A$2:A21)+1)</f>
        <v/>
      </c>
      <c r="B22" s="13"/>
      <c r="C22" s="21" t="s">
        <v>18</v>
      </c>
      <c r="J22" s="80"/>
      <c r="K22" s="78"/>
      <c r="L22" s="15"/>
      <c r="M22" s="16"/>
      <c r="N22" s="16">
        <f t="shared" si="0"/>
        <v>0</v>
      </c>
      <c r="O22" s="155"/>
      <c r="P22" s="156"/>
      <c r="Q22" s="156"/>
      <c r="R22" s="156"/>
    </row>
    <row r="23" spans="1:19" ht="15" customHeight="1" x14ac:dyDescent="0.25">
      <c r="A23" s="23">
        <f>IF(K23="","",MAX(A$2:A22)+1)</f>
        <v>7</v>
      </c>
      <c r="B23" s="13"/>
      <c r="C23" s="37" t="s">
        <v>67</v>
      </c>
      <c r="J23" s="80"/>
      <c r="K23" s="78" t="s">
        <v>30</v>
      </c>
      <c r="L23" s="51">
        <v>5.55</v>
      </c>
      <c r="M23" s="16"/>
      <c r="N23" s="16">
        <f t="shared" si="0"/>
        <v>0</v>
      </c>
      <c r="O23" s="157"/>
      <c r="P23" s="158"/>
      <c r="Q23" s="158"/>
      <c r="R23" s="159"/>
      <c r="S23" s="116"/>
    </row>
    <row r="24" spans="1:19" ht="15" customHeight="1" x14ac:dyDescent="0.25">
      <c r="A24" s="23">
        <f>IF(K24="","",MAX(A$2:A23)+1)</f>
        <v>8</v>
      </c>
      <c r="B24" s="13"/>
      <c r="C24" s="37" t="s">
        <v>69</v>
      </c>
      <c r="J24" s="80"/>
      <c r="K24" s="78" t="s">
        <v>30</v>
      </c>
      <c r="L24" s="51">
        <v>3.66</v>
      </c>
      <c r="M24" s="16"/>
      <c r="N24" s="16">
        <f t="shared" si="0"/>
        <v>0</v>
      </c>
      <c r="O24" s="157"/>
      <c r="P24" s="158"/>
      <c r="Q24" s="158"/>
      <c r="R24" s="159"/>
      <c r="S24" s="116"/>
    </row>
    <row r="25" spans="1:19" ht="15" customHeight="1" x14ac:dyDescent="0.25">
      <c r="A25" s="23">
        <f>IF(K25="","",MAX(A$2:A24)+1)</f>
        <v>9</v>
      </c>
      <c r="B25" s="13"/>
      <c r="C25" s="37" t="s">
        <v>68</v>
      </c>
      <c r="J25" s="80"/>
      <c r="K25" s="78" t="s">
        <v>30</v>
      </c>
      <c r="L25" s="51">
        <v>0.4</v>
      </c>
      <c r="M25" s="16"/>
      <c r="N25" s="16">
        <f t="shared" si="0"/>
        <v>0</v>
      </c>
      <c r="O25" s="157"/>
      <c r="P25" s="158"/>
      <c r="Q25" s="158"/>
      <c r="R25" s="159"/>
      <c r="S25" s="116"/>
    </row>
    <row r="26" spans="1:19" ht="15" customHeight="1" x14ac:dyDescent="0.25">
      <c r="A26" s="23">
        <f>IF(K26="","",MAX(A$2:A25)+1)</f>
        <v>10</v>
      </c>
      <c r="B26" s="13"/>
      <c r="C26" s="37" t="s">
        <v>19</v>
      </c>
      <c r="J26" s="80"/>
      <c r="K26" s="78" t="s">
        <v>30</v>
      </c>
      <c r="L26" s="51">
        <v>1.5</v>
      </c>
      <c r="M26" s="16"/>
      <c r="N26" s="16">
        <f t="shared" si="0"/>
        <v>0</v>
      </c>
      <c r="O26" s="157"/>
      <c r="P26" s="158"/>
      <c r="Q26" s="158"/>
      <c r="R26" s="159"/>
      <c r="S26" s="116"/>
    </row>
    <row r="27" spans="1:19" ht="15" customHeight="1" x14ac:dyDescent="0.25">
      <c r="A27" s="23" t="str">
        <f>IF(K27="","",MAX(A$2:A26)+1)</f>
        <v/>
      </c>
      <c r="B27" s="13"/>
      <c r="C27" s="19"/>
      <c r="J27" s="80"/>
      <c r="K27" s="78"/>
      <c r="L27" s="15"/>
      <c r="M27" s="16"/>
      <c r="N27" s="16">
        <f t="shared" si="0"/>
        <v>0</v>
      </c>
      <c r="O27" s="160"/>
      <c r="P27" s="161"/>
      <c r="Q27" s="161"/>
      <c r="R27" s="159"/>
      <c r="S27" s="116"/>
    </row>
    <row r="28" spans="1:19" ht="15" customHeight="1" x14ac:dyDescent="0.25">
      <c r="A28" s="23" t="str">
        <f>IF(K28="","",MAX(A$2:A27)+1)</f>
        <v/>
      </c>
      <c r="B28" s="13" t="s">
        <v>12</v>
      </c>
      <c r="C28" s="19" t="s">
        <v>20</v>
      </c>
      <c r="J28" s="80"/>
      <c r="K28" s="78"/>
      <c r="L28" s="15"/>
      <c r="M28" s="16"/>
      <c r="N28" s="16">
        <f t="shared" si="0"/>
        <v>0</v>
      </c>
      <c r="O28" s="160"/>
      <c r="P28" s="161"/>
      <c r="Q28" s="161"/>
      <c r="R28" s="159"/>
      <c r="S28" s="116"/>
    </row>
    <row r="29" spans="1:19" ht="15" customHeight="1" x14ac:dyDescent="0.25">
      <c r="A29" s="23" t="str">
        <f>IF(K29="","",MAX(A$2:A28)+1)</f>
        <v/>
      </c>
      <c r="B29" s="13"/>
      <c r="C29" s="21" t="s">
        <v>21</v>
      </c>
      <c r="J29" s="80"/>
      <c r="K29" s="78"/>
      <c r="L29" s="15"/>
      <c r="M29" s="16"/>
      <c r="N29" s="16">
        <f t="shared" si="0"/>
        <v>0</v>
      </c>
      <c r="O29" s="160"/>
      <c r="P29" s="161"/>
      <c r="Q29" s="161"/>
      <c r="R29" s="159"/>
      <c r="S29" s="116"/>
    </row>
    <row r="30" spans="1:19" ht="15" customHeight="1" x14ac:dyDescent="0.25">
      <c r="A30" s="23">
        <f>IF(K30="","",MAX(A$2:A29)+1)</f>
        <v>11</v>
      </c>
      <c r="B30" s="13"/>
      <c r="C30" s="37" t="s">
        <v>67</v>
      </c>
      <c r="J30" s="80"/>
      <c r="K30" s="78" t="s">
        <v>30</v>
      </c>
      <c r="L30" s="51">
        <v>4.1500000000000004</v>
      </c>
      <c r="M30" s="16"/>
      <c r="N30" s="16">
        <f t="shared" si="0"/>
        <v>0</v>
      </c>
      <c r="O30" s="157"/>
      <c r="P30" s="158"/>
      <c r="Q30" s="158"/>
      <c r="R30" s="159"/>
      <c r="S30" s="116"/>
    </row>
    <row r="31" spans="1:19" ht="15" customHeight="1" x14ac:dyDescent="0.25">
      <c r="A31" s="23">
        <f>IF(K31="","",MAX(A$2:A30)+1)</f>
        <v>12</v>
      </c>
      <c r="B31" s="13"/>
      <c r="C31" s="37" t="s">
        <v>69</v>
      </c>
      <c r="J31" s="80"/>
      <c r="K31" s="78" t="s">
        <v>30</v>
      </c>
      <c r="L31" s="51">
        <v>7.3</v>
      </c>
      <c r="M31" s="16"/>
      <c r="N31" s="16">
        <f t="shared" si="0"/>
        <v>0</v>
      </c>
      <c r="O31" s="157"/>
      <c r="P31" s="158"/>
      <c r="Q31" s="158"/>
      <c r="R31" s="159"/>
      <c r="S31" s="116"/>
    </row>
    <row r="32" spans="1:19" ht="15" customHeight="1" x14ac:dyDescent="0.25">
      <c r="A32" s="23">
        <f>IF(K32="","",MAX(A$2:A31)+1)</f>
        <v>13</v>
      </c>
      <c r="B32" s="13"/>
      <c r="C32" s="37" t="s">
        <v>68</v>
      </c>
      <c r="J32" s="80"/>
      <c r="K32" s="78" t="s">
        <v>30</v>
      </c>
      <c r="L32" s="51">
        <v>1.45</v>
      </c>
      <c r="M32" s="16"/>
      <c r="N32" s="16">
        <f t="shared" si="0"/>
        <v>0</v>
      </c>
      <c r="O32" s="157"/>
      <c r="P32" s="158"/>
      <c r="Q32" s="158"/>
      <c r="R32" s="159"/>
      <c r="S32" s="116"/>
    </row>
    <row r="33" spans="1:19" ht="15" customHeight="1" x14ac:dyDescent="0.25">
      <c r="A33" s="23">
        <f>IF(K33="","",MAX(A$2:A32)+1)</f>
        <v>14</v>
      </c>
      <c r="B33" s="13"/>
      <c r="C33" s="37" t="s">
        <v>19</v>
      </c>
      <c r="J33" s="80"/>
      <c r="K33" s="78" t="s">
        <v>30</v>
      </c>
      <c r="L33" s="51">
        <v>1.45</v>
      </c>
      <c r="M33" s="16"/>
      <c r="N33" s="16">
        <f t="shared" si="0"/>
        <v>0</v>
      </c>
      <c r="O33" s="157"/>
      <c r="P33" s="158"/>
      <c r="Q33" s="158"/>
      <c r="R33" s="159"/>
      <c r="S33" s="116"/>
    </row>
    <row r="34" spans="1:19" ht="15" customHeight="1" x14ac:dyDescent="0.25">
      <c r="A34" s="23" t="str">
        <f>IF(K34="","",MAX(A$2:A33)+1)</f>
        <v/>
      </c>
      <c r="B34" s="13"/>
      <c r="C34" s="19"/>
      <c r="J34" s="80"/>
      <c r="K34" s="78"/>
      <c r="L34" s="15"/>
      <c r="M34" s="16"/>
      <c r="N34" s="16">
        <f>+L34*M34</f>
        <v>0</v>
      </c>
      <c r="O34" s="155"/>
      <c r="P34" s="156"/>
      <c r="Q34" s="156"/>
      <c r="R34" s="156"/>
    </row>
    <row r="35" spans="1:19" ht="15" customHeight="1" x14ac:dyDescent="0.25">
      <c r="A35" s="23" t="str">
        <f>IF(K35="","",MAX(A$2:A34)+1)</f>
        <v/>
      </c>
      <c r="B35" s="13" t="s">
        <v>13</v>
      </c>
      <c r="C35" s="19" t="s">
        <v>128</v>
      </c>
      <c r="J35" s="80"/>
      <c r="K35" s="78"/>
      <c r="L35" s="15"/>
      <c r="M35" s="16"/>
      <c r="N35" s="16">
        <f>+L35*M35</f>
        <v>0</v>
      </c>
      <c r="O35" s="155"/>
      <c r="P35" s="156"/>
      <c r="Q35" s="156"/>
      <c r="R35" s="156"/>
    </row>
    <row r="36" spans="1:19" ht="15" customHeight="1" x14ac:dyDescent="0.25">
      <c r="A36" s="23" t="str">
        <f>IF(K36="","",MAX(A$2:A35)+1)</f>
        <v/>
      </c>
      <c r="B36" s="13"/>
      <c r="C36" s="21" t="s">
        <v>23</v>
      </c>
      <c r="J36" s="80"/>
      <c r="K36" s="78"/>
      <c r="L36" s="15"/>
      <c r="M36" s="16"/>
      <c r="N36" s="16">
        <f>+L36*M36</f>
        <v>0</v>
      </c>
      <c r="O36" s="155"/>
      <c r="P36" s="156"/>
      <c r="Q36" s="156"/>
      <c r="R36" s="156"/>
    </row>
    <row r="37" spans="1:19" ht="15" customHeight="1" x14ac:dyDescent="0.25">
      <c r="A37" s="23">
        <f>IF(K37="","",MAX(A$2:A36)+1)</f>
        <v>15</v>
      </c>
      <c r="B37" s="13"/>
      <c r="C37" s="37" t="s">
        <v>67</v>
      </c>
      <c r="J37" s="80"/>
      <c r="K37" s="78" t="s">
        <v>30</v>
      </c>
      <c r="L37" s="51">
        <f>L23</f>
        <v>5.55</v>
      </c>
      <c r="M37" s="16"/>
      <c r="N37" s="16">
        <f>+M37*L37</f>
        <v>0</v>
      </c>
      <c r="O37" s="48"/>
    </row>
    <row r="38" spans="1:19" ht="15" customHeight="1" x14ac:dyDescent="0.25">
      <c r="A38" s="23">
        <f>IF(K38="","",MAX(A$2:A37)+1)</f>
        <v>16</v>
      </c>
      <c r="B38" s="13"/>
      <c r="C38" s="37" t="s">
        <v>69</v>
      </c>
      <c r="J38" s="80"/>
      <c r="K38" s="78" t="s">
        <v>30</v>
      </c>
      <c r="L38" s="51">
        <f>L24</f>
        <v>3.66</v>
      </c>
      <c r="M38" s="16"/>
      <c r="N38" s="16">
        <f>+M38*L38</f>
        <v>0</v>
      </c>
      <c r="O38" s="48"/>
    </row>
    <row r="39" spans="1:19" ht="15" customHeight="1" x14ac:dyDescent="0.25">
      <c r="A39" s="23">
        <f>IF(K39="","",MAX(A$2:A38)+1)</f>
        <v>17</v>
      </c>
      <c r="B39" s="13"/>
      <c r="C39" s="37" t="s">
        <v>68</v>
      </c>
      <c r="J39" s="80"/>
      <c r="K39" s="78" t="s">
        <v>30</v>
      </c>
      <c r="L39" s="51">
        <f>L25</f>
        <v>0.4</v>
      </c>
      <c r="M39" s="16"/>
      <c r="N39" s="16">
        <f>+M39*L39</f>
        <v>0</v>
      </c>
      <c r="O39" s="48"/>
    </row>
    <row r="40" spans="1:19" ht="15" customHeight="1" x14ac:dyDescent="0.25">
      <c r="A40" s="23">
        <f>IF(K40="","",MAX(A$2:A39)+1)</f>
        <v>18</v>
      </c>
      <c r="B40" s="13"/>
      <c r="C40" s="37" t="s">
        <v>19</v>
      </c>
      <c r="J40" s="80"/>
      <c r="K40" s="78" t="s">
        <v>30</v>
      </c>
      <c r="L40" s="51">
        <f>L26</f>
        <v>1.5</v>
      </c>
      <c r="M40" s="16"/>
      <c r="N40" s="16">
        <f>+M40*L40</f>
        <v>0</v>
      </c>
      <c r="O40" s="48"/>
    </row>
    <row r="41" spans="1:19" ht="15" customHeight="1" x14ac:dyDescent="0.25">
      <c r="A41" s="23" t="str">
        <f>IF(K41="","",MAX(A$2:A40)+1)</f>
        <v/>
      </c>
      <c r="B41" s="13"/>
      <c r="C41" s="19"/>
      <c r="D41" s="21"/>
      <c r="J41" s="80"/>
      <c r="K41" s="78"/>
      <c r="L41" s="51"/>
      <c r="M41" s="16"/>
      <c r="N41" s="16"/>
      <c r="O41" s="48"/>
    </row>
    <row r="42" spans="1:19" ht="15" customHeight="1" x14ac:dyDescent="0.25">
      <c r="A42" s="23" t="str">
        <f>IF(K42="","",MAX(A$2:A41)+1)</f>
        <v/>
      </c>
      <c r="B42" s="13" t="s">
        <v>14</v>
      </c>
      <c r="C42" s="19" t="s">
        <v>129</v>
      </c>
      <c r="J42" s="80"/>
      <c r="K42" s="78"/>
      <c r="L42" s="15"/>
      <c r="M42" s="16"/>
      <c r="N42" s="16">
        <f>+L42*M42</f>
        <v>0</v>
      </c>
      <c r="O42" s="48"/>
    </row>
    <row r="43" spans="1:19" ht="15" customHeight="1" x14ac:dyDescent="0.25">
      <c r="A43" s="23" t="str">
        <f>IF(K43="","",MAX(A$2:A42)+1)</f>
        <v/>
      </c>
      <c r="B43" s="13"/>
      <c r="C43" s="21" t="s">
        <v>25</v>
      </c>
      <c r="J43" s="80"/>
      <c r="K43" s="78"/>
      <c r="L43" s="15"/>
      <c r="M43" s="16"/>
      <c r="N43" s="16">
        <f>+L43*M43</f>
        <v>0</v>
      </c>
      <c r="O43" s="48"/>
    </row>
    <row r="44" spans="1:19" ht="15" customHeight="1" x14ac:dyDescent="0.25">
      <c r="A44" s="23">
        <f>IF(K44="","",MAX(A$2:A43)+1)</f>
        <v>19</v>
      </c>
      <c r="B44" s="13"/>
      <c r="C44" s="37" t="s">
        <v>67</v>
      </c>
      <c r="J44" s="80"/>
      <c r="K44" s="78" t="s">
        <v>30</v>
      </c>
      <c r="L44" s="51">
        <f>L30</f>
        <v>4.1500000000000004</v>
      </c>
      <c r="M44" s="16"/>
      <c r="N44" s="16">
        <f>+M44*L44</f>
        <v>0</v>
      </c>
      <c r="O44" s="48"/>
    </row>
    <row r="45" spans="1:19" ht="15" customHeight="1" x14ac:dyDescent="0.25">
      <c r="A45" s="23">
        <f>IF(K45="","",MAX(A$2:A44)+1)</f>
        <v>20</v>
      </c>
      <c r="B45" s="13"/>
      <c r="C45" s="37" t="s">
        <v>69</v>
      </c>
      <c r="J45" s="80"/>
      <c r="K45" s="78" t="s">
        <v>30</v>
      </c>
      <c r="L45" s="51">
        <f>L31</f>
        <v>7.3</v>
      </c>
      <c r="M45" s="16"/>
      <c r="N45" s="16">
        <f>+M45*L45</f>
        <v>0</v>
      </c>
      <c r="O45" s="48"/>
    </row>
    <row r="46" spans="1:19" ht="15" customHeight="1" x14ac:dyDescent="0.25">
      <c r="A46" s="23">
        <f>IF(K46="","",MAX(A$2:A45)+1)</f>
        <v>21</v>
      </c>
      <c r="B46" s="13"/>
      <c r="C46" s="37" t="s">
        <v>68</v>
      </c>
      <c r="J46" s="80"/>
      <c r="K46" s="78" t="s">
        <v>30</v>
      </c>
      <c r="L46" s="51">
        <f>L32</f>
        <v>1.45</v>
      </c>
      <c r="M46" s="16"/>
      <c r="N46" s="16">
        <f>+M46*L46</f>
        <v>0</v>
      </c>
      <c r="O46" s="48"/>
    </row>
    <row r="47" spans="1:19" ht="15" customHeight="1" x14ac:dyDescent="0.25">
      <c r="A47" s="23">
        <f>IF(K47="","",MAX(A$2:A46)+1)</f>
        <v>22</v>
      </c>
      <c r="B47" s="13"/>
      <c r="C47" s="37" t="s">
        <v>19</v>
      </c>
      <c r="J47" s="80"/>
      <c r="K47" s="78" t="s">
        <v>30</v>
      </c>
      <c r="L47" s="51">
        <f>L33</f>
        <v>1.45</v>
      </c>
      <c r="M47" s="16"/>
      <c r="N47" s="16">
        <f>+M47*L47</f>
        <v>0</v>
      </c>
      <c r="O47" s="48"/>
    </row>
    <row r="48" spans="1:19" ht="15" customHeight="1" x14ac:dyDescent="0.25">
      <c r="A48" s="23" t="str">
        <f>IF(K48="","",MAX(A$2:A47)+1)</f>
        <v/>
      </c>
      <c r="B48" s="13"/>
      <c r="C48" s="19"/>
      <c r="J48" s="80"/>
      <c r="K48" s="78"/>
      <c r="L48" s="15"/>
      <c r="M48" s="16"/>
      <c r="N48" s="16">
        <f>+L48*M48</f>
        <v>0</v>
      </c>
      <c r="O48" s="48"/>
    </row>
    <row r="49" spans="1:18" ht="15" customHeight="1" x14ac:dyDescent="0.25">
      <c r="A49" s="23" t="str">
        <f>IF(K49="","",MAX(A$2:A48)+1)</f>
        <v/>
      </c>
      <c r="B49" s="13" t="s">
        <v>16</v>
      </c>
      <c r="C49" s="19" t="s">
        <v>70</v>
      </c>
      <c r="J49" s="80"/>
      <c r="K49" s="78"/>
      <c r="L49" s="15"/>
      <c r="M49" s="16"/>
      <c r="N49" s="16">
        <f>+L49*M49</f>
        <v>0</v>
      </c>
      <c r="O49" s="48"/>
    </row>
    <row r="50" spans="1:18" ht="15" customHeight="1" x14ac:dyDescent="0.25">
      <c r="A50" s="23" t="str">
        <f>IF(K50="","",MAX(A$2:A49)+1)</f>
        <v/>
      </c>
      <c r="B50" s="13"/>
      <c r="C50" s="21" t="s">
        <v>26</v>
      </c>
      <c r="J50" s="80"/>
      <c r="K50" s="78"/>
      <c r="L50" s="50"/>
      <c r="M50" s="16"/>
      <c r="N50" s="16"/>
      <c r="O50" s="48"/>
    </row>
    <row r="51" spans="1:18" ht="15" customHeight="1" x14ac:dyDescent="0.25">
      <c r="A51" s="23">
        <f>IF(K51="","",MAX(A$2:A50)+1)</f>
        <v>23</v>
      </c>
      <c r="B51" s="13"/>
      <c r="C51" s="37" t="s">
        <v>82</v>
      </c>
      <c r="D51" s="67"/>
      <c r="E51" s="67"/>
      <c r="F51" s="67"/>
      <c r="G51" s="67"/>
      <c r="H51" s="67"/>
      <c r="J51" s="80"/>
      <c r="K51" s="78" t="s">
        <v>32</v>
      </c>
      <c r="L51" s="23">
        <v>45</v>
      </c>
      <c r="M51" s="16"/>
      <c r="N51" s="16">
        <f t="shared" ref="N51:N64" si="1">+L51*M51</f>
        <v>0</v>
      </c>
      <c r="O51" s="113"/>
      <c r="P51" s="117"/>
      <c r="Q51" s="117"/>
      <c r="R51" s="118"/>
    </row>
    <row r="52" spans="1:18" ht="15" customHeight="1" x14ac:dyDescent="0.25">
      <c r="A52" s="23">
        <f>IF(K52="","",MAX(A$2:A51)+1)</f>
        <v>24</v>
      </c>
      <c r="B52" s="13"/>
      <c r="C52" s="37" t="s">
        <v>83</v>
      </c>
      <c r="D52" s="67"/>
      <c r="E52" s="67"/>
      <c r="F52" s="67"/>
      <c r="G52" s="67"/>
      <c r="H52" s="67"/>
      <c r="J52" s="80"/>
      <c r="K52" s="78" t="s">
        <v>32</v>
      </c>
      <c r="L52" s="23">
        <v>35</v>
      </c>
      <c r="M52" s="16"/>
      <c r="N52" s="16">
        <f t="shared" si="1"/>
        <v>0</v>
      </c>
      <c r="O52" s="113"/>
      <c r="P52" s="117"/>
      <c r="Q52" s="117"/>
      <c r="R52" s="118"/>
    </row>
    <row r="53" spans="1:18" ht="15" customHeight="1" x14ac:dyDescent="0.25">
      <c r="A53" s="23">
        <f>IF(K53="","",MAX(A$2:A52)+1)</f>
        <v>25</v>
      </c>
      <c r="B53" s="13"/>
      <c r="C53" s="37" t="s">
        <v>84</v>
      </c>
      <c r="D53" s="67"/>
      <c r="E53" s="67"/>
      <c r="F53" s="67"/>
      <c r="G53" s="67"/>
      <c r="H53" s="67"/>
      <c r="J53" s="80"/>
      <c r="K53" s="78" t="s">
        <v>32</v>
      </c>
      <c r="L53" s="23">
        <v>30</v>
      </c>
      <c r="M53" s="16"/>
      <c r="N53" s="16">
        <f t="shared" si="1"/>
        <v>0</v>
      </c>
      <c r="O53" s="113"/>
      <c r="P53" s="117"/>
      <c r="Q53" s="117"/>
      <c r="R53" s="118"/>
    </row>
    <row r="54" spans="1:18" ht="15" customHeight="1" x14ac:dyDescent="0.25">
      <c r="A54" s="23">
        <f>IF(K54="","",MAX(A$2:A53)+1)</f>
        <v>26</v>
      </c>
      <c r="B54" s="13"/>
      <c r="C54" s="37" t="s">
        <v>85</v>
      </c>
      <c r="D54" s="67"/>
      <c r="E54" s="67"/>
      <c r="F54" s="67"/>
      <c r="G54" s="67"/>
      <c r="H54" s="67"/>
      <c r="J54" s="80"/>
      <c r="K54" s="78" t="s">
        <v>32</v>
      </c>
      <c r="L54" s="23">
        <v>30</v>
      </c>
      <c r="M54" s="16"/>
      <c r="N54" s="16">
        <f t="shared" si="1"/>
        <v>0</v>
      </c>
      <c r="O54" s="113"/>
      <c r="P54" s="117"/>
      <c r="Q54" s="117"/>
      <c r="R54" s="118"/>
    </row>
    <row r="55" spans="1:18" ht="15" customHeight="1" x14ac:dyDescent="0.25">
      <c r="A55" s="23">
        <f>IF(K55="","",MAX(A$2:A54)+1)</f>
        <v>27</v>
      </c>
      <c r="B55" s="13"/>
      <c r="C55" s="37" t="s">
        <v>86</v>
      </c>
      <c r="D55" s="67"/>
      <c r="E55" s="67"/>
      <c r="F55" s="67"/>
      <c r="G55" s="67"/>
      <c r="H55" s="67"/>
      <c r="J55" s="80"/>
      <c r="K55" s="78" t="s">
        <v>32</v>
      </c>
      <c r="L55" s="23">
        <v>30</v>
      </c>
      <c r="M55" s="16"/>
      <c r="N55" s="16">
        <f t="shared" si="1"/>
        <v>0</v>
      </c>
      <c r="O55" s="113"/>
      <c r="P55" s="117"/>
      <c r="Q55" s="117"/>
      <c r="R55" s="118"/>
    </row>
    <row r="56" spans="1:18" ht="15" customHeight="1" x14ac:dyDescent="0.25">
      <c r="A56" s="23">
        <f>IF(K56="","",MAX(A$2:A55)+1)</f>
        <v>28</v>
      </c>
      <c r="B56" s="13"/>
      <c r="C56" s="37" t="s">
        <v>87</v>
      </c>
      <c r="D56" s="67"/>
      <c r="E56" s="67"/>
      <c r="F56" s="67"/>
      <c r="G56" s="67"/>
      <c r="H56" s="67"/>
      <c r="J56" s="80"/>
      <c r="K56" s="78" t="s">
        <v>32</v>
      </c>
      <c r="L56" s="23">
        <v>30</v>
      </c>
      <c r="M56" s="16"/>
      <c r="N56" s="16">
        <f t="shared" si="1"/>
        <v>0</v>
      </c>
      <c r="O56" s="113"/>
      <c r="P56" s="117"/>
      <c r="Q56" s="117"/>
      <c r="R56" s="118"/>
    </row>
    <row r="57" spans="1:18" ht="15" customHeight="1" x14ac:dyDescent="0.25">
      <c r="A57" s="23">
        <f>IF(K57="","",MAX(A$2:A56)+1)</f>
        <v>29</v>
      </c>
      <c r="B57" s="13"/>
      <c r="C57" s="37" t="s">
        <v>88</v>
      </c>
      <c r="D57" s="67"/>
      <c r="E57" s="67"/>
      <c r="F57" s="67"/>
      <c r="G57" s="67"/>
      <c r="H57" s="67"/>
      <c r="J57" s="80"/>
      <c r="K57" s="78" t="s">
        <v>32</v>
      </c>
      <c r="L57" s="23">
        <v>30</v>
      </c>
      <c r="M57" s="16"/>
      <c r="N57" s="16">
        <f t="shared" si="1"/>
        <v>0</v>
      </c>
      <c r="O57" s="113"/>
      <c r="P57" s="117"/>
      <c r="Q57" s="117"/>
      <c r="R57" s="118"/>
    </row>
    <row r="58" spans="1:18" ht="15" customHeight="1" x14ac:dyDescent="0.25">
      <c r="A58" s="23">
        <f>IF(K58="","",MAX(A$2:A57)+1)</f>
        <v>30</v>
      </c>
      <c r="B58" s="13"/>
      <c r="C58" s="37" t="s">
        <v>89</v>
      </c>
      <c r="D58" s="67"/>
      <c r="E58" s="67"/>
      <c r="F58" s="67"/>
      <c r="G58" s="67"/>
      <c r="H58" s="67"/>
      <c r="J58" s="80"/>
      <c r="K58" s="78" t="s">
        <v>32</v>
      </c>
      <c r="L58" s="23">
        <v>30</v>
      </c>
      <c r="M58" s="16"/>
      <c r="N58" s="16">
        <f t="shared" si="1"/>
        <v>0</v>
      </c>
      <c r="O58" s="113"/>
      <c r="P58" s="117"/>
      <c r="Q58" s="117"/>
      <c r="R58" s="118"/>
    </row>
    <row r="59" spans="1:18" ht="15" customHeight="1" x14ac:dyDescent="0.25">
      <c r="A59" s="23">
        <f>IF(K59="","",MAX(A$2:A58)+1)</f>
        <v>31</v>
      </c>
      <c r="B59" s="13"/>
      <c r="C59" s="138" t="s">
        <v>90</v>
      </c>
      <c r="D59" s="139"/>
      <c r="E59" s="139"/>
      <c r="F59" s="139"/>
      <c r="G59" s="139"/>
      <c r="H59" s="139"/>
      <c r="J59" s="80"/>
      <c r="K59" s="78" t="s">
        <v>32</v>
      </c>
      <c r="L59" s="23">
        <v>6</v>
      </c>
      <c r="M59" s="16"/>
      <c r="N59" s="16">
        <f t="shared" si="1"/>
        <v>0</v>
      </c>
      <c r="O59" s="113"/>
      <c r="P59" s="117"/>
      <c r="Q59" s="117"/>
      <c r="R59" s="118"/>
    </row>
    <row r="60" spans="1:18" ht="15" customHeight="1" x14ac:dyDescent="0.25">
      <c r="A60" s="23" t="str">
        <f>IF(K60="","",MAX(A$2:A59)+1)</f>
        <v/>
      </c>
      <c r="B60" s="13"/>
      <c r="C60" s="21"/>
      <c r="J60" s="80"/>
      <c r="K60" s="78"/>
      <c r="L60" s="50"/>
      <c r="M60" s="16"/>
      <c r="N60" s="16">
        <f t="shared" si="1"/>
        <v>0</v>
      </c>
      <c r="O60" s="48"/>
    </row>
    <row r="61" spans="1:18" ht="15" customHeight="1" x14ac:dyDescent="0.25">
      <c r="A61" s="23" t="str">
        <f>IF(K61="","",MAX(A$2:A60)+1)</f>
        <v/>
      </c>
      <c r="B61" s="13" t="s">
        <v>118</v>
      </c>
      <c r="C61" s="19" t="s">
        <v>71</v>
      </c>
      <c r="D61" s="83"/>
      <c r="E61" s="83"/>
      <c r="F61" s="83"/>
      <c r="G61" s="83"/>
      <c r="H61" s="83"/>
      <c r="I61" s="83"/>
      <c r="J61" s="80"/>
      <c r="K61" s="78"/>
      <c r="L61" s="50"/>
      <c r="M61" s="16"/>
      <c r="N61" s="16">
        <f t="shared" si="1"/>
        <v>0</v>
      </c>
      <c r="O61" s="48"/>
    </row>
    <row r="62" spans="1:18" ht="15" customHeight="1" x14ac:dyDescent="0.25">
      <c r="A62" s="23">
        <f>IF(K62="","",MAX(A$2:A61)+1)</f>
        <v>32</v>
      </c>
      <c r="B62" s="13"/>
      <c r="C62" s="37" t="s">
        <v>72</v>
      </c>
      <c r="D62" s="83"/>
      <c r="E62" s="83"/>
      <c r="F62" s="83"/>
      <c r="G62" s="83"/>
      <c r="H62" s="83"/>
      <c r="I62" s="83"/>
      <c r="J62" s="80"/>
      <c r="K62" s="78" t="s">
        <v>15</v>
      </c>
      <c r="L62" s="50">
        <v>700</v>
      </c>
      <c r="M62" s="16"/>
      <c r="N62" s="16">
        <f t="shared" si="1"/>
        <v>0</v>
      </c>
      <c r="O62" s="48"/>
    </row>
    <row r="63" spans="1:18" ht="15" customHeight="1" x14ac:dyDescent="0.25">
      <c r="A63" s="23">
        <f>IF(K63="","",MAX(A$2:A62)+1)</f>
        <v>33</v>
      </c>
      <c r="B63" s="13"/>
      <c r="C63" s="87" t="s">
        <v>73</v>
      </c>
      <c r="D63" s="83"/>
      <c r="E63" s="83"/>
      <c r="F63" s="83"/>
      <c r="G63" s="83"/>
      <c r="H63" s="83"/>
      <c r="I63" s="83"/>
      <c r="J63" s="80"/>
      <c r="K63" s="78" t="s">
        <v>7</v>
      </c>
      <c r="L63" s="50">
        <v>1</v>
      </c>
      <c r="M63" s="16"/>
      <c r="N63" s="16">
        <f t="shared" si="1"/>
        <v>0</v>
      </c>
      <c r="O63" s="48"/>
    </row>
    <row r="64" spans="1:18" ht="15" customHeight="1" x14ac:dyDescent="0.25">
      <c r="A64" s="23" t="str">
        <f>IF(K64="","",MAX(A$2:A63)+1)</f>
        <v/>
      </c>
      <c r="B64" s="13"/>
      <c r="C64" s="75"/>
      <c r="D64" s="83"/>
      <c r="E64" s="83"/>
      <c r="F64" s="83"/>
      <c r="G64" s="83"/>
      <c r="H64" s="83"/>
      <c r="I64" s="83"/>
      <c r="J64" s="80"/>
      <c r="K64" s="78"/>
      <c r="L64" s="50"/>
      <c r="M64" s="6"/>
      <c r="N64" s="16">
        <f t="shared" si="1"/>
        <v>0</v>
      </c>
      <c r="O64" s="48"/>
    </row>
    <row r="65" spans="1:15" ht="15" customHeight="1" x14ac:dyDescent="0.25">
      <c r="A65" s="23" t="str">
        <f>IF(K65="","",MAX(A$2:A64)+1)</f>
        <v/>
      </c>
      <c r="B65" s="13" t="s">
        <v>119</v>
      </c>
      <c r="C65" s="19" t="s">
        <v>130</v>
      </c>
      <c r="J65" s="80"/>
      <c r="K65" s="78"/>
      <c r="L65" s="50"/>
      <c r="M65" s="16"/>
      <c r="N65" s="16"/>
      <c r="O65" s="48"/>
    </row>
    <row r="66" spans="1:15" ht="15" customHeight="1" x14ac:dyDescent="0.25">
      <c r="A66" s="23">
        <f>IF(K66="","",MAX(A$2:A65)+1)</f>
        <v>34</v>
      </c>
      <c r="B66" s="13"/>
      <c r="C66" s="37" t="s">
        <v>91</v>
      </c>
      <c r="D66" s="21"/>
      <c r="J66" s="80"/>
      <c r="K66" s="78" t="s">
        <v>7</v>
      </c>
      <c r="L66" s="50">
        <v>1</v>
      </c>
      <c r="M66" s="16"/>
      <c r="N66" s="16">
        <f t="shared" ref="N66:N82" si="2">+L66*M66</f>
        <v>0</v>
      </c>
      <c r="O66" s="57"/>
    </row>
    <row r="67" spans="1:15" ht="15" customHeight="1" x14ac:dyDescent="0.25">
      <c r="A67" s="23">
        <f>IF(K67="","",MAX(A$2:A66)+1)</f>
        <v>35</v>
      </c>
      <c r="B67" s="13"/>
      <c r="C67" s="37" t="s">
        <v>92</v>
      </c>
      <c r="D67" s="21"/>
      <c r="J67" s="80"/>
      <c r="K67" s="78" t="s">
        <v>61</v>
      </c>
      <c r="L67" s="51">
        <v>1.1000000000000001</v>
      </c>
      <c r="M67" s="16"/>
      <c r="N67" s="16">
        <f t="shared" si="2"/>
        <v>0</v>
      </c>
      <c r="O67" s="112"/>
    </row>
    <row r="68" spans="1:15" ht="15" customHeight="1" x14ac:dyDescent="0.25">
      <c r="A68" s="23">
        <f>IF(K68="","",MAX(A$2:A67)+1)</f>
        <v>36</v>
      </c>
      <c r="B68" s="13"/>
      <c r="C68" s="37" t="s">
        <v>99</v>
      </c>
      <c r="D68" s="21"/>
      <c r="J68" s="80"/>
      <c r="K68" s="78" t="s">
        <v>61</v>
      </c>
      <c r="L68" s="51">
        <v>1.1000000000000001</v>
      </c>
      <c r="M68" s="16"/>
      <c r="N68" s="16">
        <f t="shared" si="2"/>
        <v>0</v>
      </c>
      <c r="O68" s="112"/>
    </row>
    <row r="69" spans="1:15" ht="15" customHeight="1" x14ac:dyDescent="0.25">
      <c r="A69" s="23" t="str">
        <f>IF(K69="","",MAX(A$2:A68)+1)</f>
        <v/>
      </c>
      <c r="B69" s="13"/>
      <c r="C69" s="37" t="s">
        <v>93</v>
      </c>
      <c r="D69" s="21"/>
      <c r="J69" s="80"/>
      <c r="K69" s="78"/>
      <c r="L69" s="50"/>
      <c r="M69" s="16"/>
      <c r="N69" s="16">
        <f t="shared" si="2"/>
        <v>0</v>
      </c>
      <c r="O69" s="114"/>
    </row>
    <row r="70" spans="1:15" ht="15" customHeight="1" x14ac:dyDescent="0.25">
      <c r="A70" s="23">
        <f>IF(K70="","",MAX(A$2:A69)+1)</f>
        <v>37</v>
      </c>
      <c r="B70" s="13"/>
      <c r="C70" s="36" t="s">
        <v>94</v>
      </c>
      <c r="D70" s="21"/>
      <c r="J70" s="80"/>
      <c r="K70" s="78" t="s">
        <v>32</v>
      </c>
      <c r="L70" s="23">
        <v>5</v>
      </c>
      <c r="M70" s="16"/>
      <c r="N70" s="16">
        <f t="shared" si="2"/>
        <v>0</v>
      </c>
      <c r="O70" s="113"/>
    </row>
    <row r="71" spans="1:15" ht="15" customHeight="1" x14ac:dyDescent="0.25">
      <c r="A71" s="23">
        <f>IF(K71="","",MAX(A$2:A70)+1)</f>
        <v>38</v>
      </c>
      <c r="B71" s="13"/>
      <c r="C71" s="36" t="s">
        <v>95</v>
      </c>
      <c r="D71" s="21"/>
      <c r="J71" s="80"/>
      <c r="K71" s="78" t="s">
        <v>32</v>
      </c>
      <c r="L71" s="23">
        <v>5</v>
      </c>
      <c r="M71" s="16"/>
      <c r="N71" s="16">
        <f t="shared" si="2"/>
        <v>0</v>
      </c>
      <c r="O71" s="113"/>
    </row>
    <row r="72" spans="1:15" ht="15" customHeight="1" x14ac:dyDescent="0.25">
      <c r="A72" s="23">
        <f>IF(K72="","",MAX(A$2:A71)+1)</f>
        <v>39</v>
      </c>
      <c r="B72" s="13"/>
      <c r="C72" s="36" t="s">
        <v>96</v>
      </c>
      <c r="D72" s="21"/>
      <c r="J72" s="80"/>
      <c r="K72" s="78" t="s">
        <v>32</v>
      </c>
      <c r="L72" s="23">
        <v>5</v>
      </c>
      <c r="M72" s="16"/>
      <c r="N72" s="16">
        <f t="shared" si="2"/>
        <v>0</v>
      </c>
      <c r="O72" s="113"/>
    </row>
    <row r="73" spans="1:15" ht="15" customHeight="1" x14ac:dyDescent="0.25">
      <c r="A73" s="23">
        <f>IF(K73="","",MAX(A$2:A72)+1)</f>
        <v>40</v>
      </c>
      <c r="B73" s="13"/>
      <c r="C73" s="36" t="s">
        <v>97</v>
      </c>
      <c r="D73" s="21"/>
      <c r="J73" s="80"/>
      <c r="K73" s="78" t="s">
        <v>32</v>
      </c>
      <c r="L73" s="23">
        <v>4</v>
      </c>
      <c r="M73" s="16"/>
      <c r="N73" s="16">
        <f t="shared" si="2"/>
        <v>0</v>
      </c>
      <c r="O73" s="113"/>
    </row>
    <row r="74" spans="1:15" ht="15" customHeight="1" x14ac:dyDescent="0.25">
      <c r="A74" s="23">
        <f>IF(K74="","",MAX(A$2:A73)+1)</f>
        <v>41</v>
      </c>
      <c r="B74" s="13"/>
      <c r="C74" s="37" t="s">
        <v>98</v>
      </c>
      <c r="J74" s="80"/>
      <c r="K74" s="78" t="s">
        <v>61</v>
      </c>
      <c r="L74" s="51">
        <v>2.2000000000000002</v>
      </c>
      <c r="M74" s="16"/>
      <c r="N74" s="16">
        <f t="shared" si="2"/>
        <v>0</v>
      </c>
      <c r="O74" s="112"/>
    </row>
    <row r="75" spans="1:15" ht="15" customHeight="1" x14ac:dyDescent="0.25">
      <c r="A75" s="23" t="str">
        <f>IF(K75="","",MAX(A$2:A74)+1)</f>
        <v/>
      </c>
      <c r="B75" s="13"/>
      <c r="C75" s="21"/>
      <c r="J75" s="80"/>
      <c r="K75" s="78"/>
      <c r="L75" s="50"/>
      <c r="M75" s="16"/>
      <c r="N75" s="16">
        <f t="shared" si="2"/>
        <v>0</v>
      </c>
      <c r="O75" s="48"/>
    </row>
    <row r="76" spans="1:15" ht="15" customHeight="1" x14ac:dyDescent="0.25">
      <c r="A76" s="23" t="str">
        <f>IF(K76="","",MAX(A$2:A75)+1)</f>
        <v/>
      </c>
      <c r="B76" s="13" t="s">
        <v>120</v>
      </c>
      <c r="C76" s="95" t="s">
        <v>55</v>
      </c>
      <c r="D76" s="83"/>
      <c r="E76" s="83"/>
      <c r="F76" s="83"/>
      <c r="G76" s="83"/>
      <c r="H76" s="83"/>
      <c r="I76" s="83"/>
      <c r="J76" s="80"/>
      <c r="K76" s="78"/>
      <c r="L76" s="50"/>
      <c r="M76" s="16"/>
      <c r="N76" s="16">
        <f t="shared" si="2"/>
        <v>0</v>
      </c>
      <c r="O76" s="48"/>
    </row>
    <row r="77" spans="1:15" ht="15" customHeight="1" x14ac:dyDescent="0.25">
      <c r="A77" s="23">
        <f>IF(K77="","",MAX(A$2:A76)+1)</f>
        <v>42</v>
      </c>
      <c r="B77" s="13"/>
      <c r="C77" s="21" t="s">
        <v>56</v>
      </c>
      <c r="D77" s="83"/>
      <c r="E77" s="83"/>
      <c r="F77" s="83"/>
      <c r="G77" s="83"/>
      <c r="H77" s="83"/>
      <c r="I77" s="83"/>
      <c r="J77" s="80"/>
      <c r="K77" s="78" t="s">
        <v>9</v>
      </c>
      <c r="L77" s="50">
        <v>807</v>
      </c>
      <c r="M77" s="16"/>
      <c r="N77" s="16">
        <f t="shared" si="2"/>
        <v>0</v>
      </c>
      <c r="O77" s="48"/>
    </row>
    <row r="78" spans="1:15" ht="15" customHeight="1" x14ac:dyDescent="0.25">
      <c r="A78" s="23" t="str">
        <f>IF(K78="","",MAX(A$2:A77)+1)</f>
        <v/>
      </c>
      <c r="B78" s="13"/>
      <c r="C78" s="75"/>
      <c r="D78" s="83"/>
      <c r="E78" s="83"/>
      <c r="F78" s="83"/>
      <c r="G78" s="83"/>
      <c r="H78" s="83"/>
      <c r="I78" s="83"/>
      <c r="J78" s="80"/>
      <c r="K78" s="78"/>
      <c r="L78" s="50"/>
      <c r="M78" s="16"/>
      <c r="N78" s="16">
        <f t="shared" si="2"/>
        <v>0</v>
      </c>
      <c r="O78" s="48"/>
    </row>
    <row r="79" spans="1:15" ht="15" customHeight="1" x14ac:dyDescent="0.25">
      <c r="A79" s="23" t="str">
        <f>IF(K79="","",MAX(A$2:A78)+1)</f>
        <v/>
      </c>
      <c r="B79" s="13" t="s">
        <v>121</v>
      </c>
      <c r="C79" s="19" t="s">
        <v>57</v>
      </c>
      <c r="D79" s="83"/>
      <c r="E79" s="83"/>
      <c r="F79" s="83"/>
      <c r="G79" s="83"/>
      <c r="H79" s="83"/>
      <c r="I79" s="83"/>
      <c r="J79" s="80"/>
      <c r="K79" s="78"/>
      <c r="L79" s="50"/>
      <c r="M79" s="16"/>
      <c r="N79" s="16">
        <f t="shared" si="2"/>
        <v>0</v>
      </c>
      <c r="O79" s="48"/>
    </row>
    <row r="80" spans="1:15" ht="15" customHeight="1" x14ac:dyDescent="0.25">
      <c r="A80" s="23">
        <f>IF(K80="","",MAX(A$2:A79)+1)</f>
        <v>43</v>
      </c>
      <c r="B80" s="13"/>
      <c r="C80" s="21" t="s">
        <v>58</v>
      </c>
      <c r="D80" s="83"/>
      <c r="E80" s="83"/>
      <c r="F80" s="83"/>
      <c r="G80" s="83"/>
      <c r="H80" s="83"/>
      <c r="I80" s="83"/>
      <c r="J80" s="80"/>
      <c r="K80" s="78" t="s">
        <v>59</v>
      </c>
      <c r="L80" s="50">
        <v>80</v>
      </c>
      <c r="M80" s="16"/>
      <c r="N80" s="16">
        <f t="shared" si="2"/>
        <v>0</v>
      </c>
      <c r="O80" s="48"/>
    </row>
    <row r="81" spans="1:18" ht="15" customHeight="1" x14ac:dyDescent="0.25">
      <c r="A81" s="23" t="str">
        <f>IF(K81="","",MAX(A$2:A80)+1)</f>
        <v/>
      </c>
      <c r="B81" s="13"/>
      <c r="C81" s="75"/>
      <c r="D81" s="83"/>
      <c r="E81" s="83"/>
      <c r="F81" s="83"/>
      <c r="G81" s="83"/>
      <c r="H81" s="83"/>
      <c r="I81" s="83"/>
      <c r="J81" s="80"/>
      <c r="K81" s="78"/>
      <c r="L81" s="50"/>
      <c r="M81" s="16"/>
      <c r="N81" s="16">
        <f t="shared" si="2"/>
        <v>0</v>
      </c>
      <c r="O81" s="48"/>
    </row>
    <row r="82" spans="1:18" ht="15" customHeight="1" x14ac:dyDescent="0.25">
      <c r="A82" s="23" t="str">
        <f>IF(K82="","",MAX(A$2:A81)+1)</f>
        <v/>
      </c>
      <c r="B82" s="13" t="s">
        <v>122</v>
      </c>
      <c r="C82" s="19" t="s">
        <v>27</v>
      </c>
      <c r="J82" s="80"/>
      <c r="K82" s="78"/>
      <c r="L82" s="15"/>
      <c r="M82" s="16"/>
      <c r="N82" s="16">
        <f t="shared" si="2"/>
        <v>0</v>
      </c>
      <c r="O82" s="48"/>
    </row>
    <row r="83" spans="1:18" ht="15" customHeight="1" x14ac:dyDescent="0.25">
      <c r="A83" s="23" t="str">
        <f>IF(K83="","",MAX(A$2:A82)+1)</f>
        <v/>
      </c>
      <c r="B83" s="13"/>
      <c r="C83" s="21" t="s">
        <v>60</v>
      </c>
      <c r="J83" s="80"/>
      <c r="K83" s="78"/>
      <c r="L83" s="50"/>
      <c r="M83" s="16"/>
      <c r="N83" s="16"/>
    </row>
    <row r="84" spans="1:18" ht="15" customHeight="1" x14ac:dyDescent="0.25">
      <c r="A84" s="23">
        <f>IF(K84="","",MAX(A$2:A83)+1)</f>
        <v>44</v>
      </c>
      <c r="B84" s="13"/>
      <c r="C84" s="37" t="s">
        <v>75</v>
      </c>
      <c r="J84" s="80"/>
      <c r="K84" s="78" t="s">
        <v>31</v>
      </c>
      <c r="L84" s="50">
        <v>240</v>
      </c>
      <c r="M84" s="16"/>
      <c r="N84" s="16">
        <f>+L84*M84</f>
        <v>0</v>
      </c>
      <c r="O84" s="92"/>
      <c r="P84" s="57"/>
      <c r="Q84" s="57"/>
      <c r="R84" s="57"/>
    </row>
    <row r="85" spans="1:18" ht="15" customHeight="1" x14ac:dyDescent="0.25">
      <c r="A85" s="23">
        <f>IF(K85="","",MAX(A$2:A84)+1)</f>
        <v>45</v>
      </c>
      <c r="B85" s="13"/>
      <c r="C85" s="37" t="s">
        <v>108</v>
      </c>
      <c r="J85" s="80"/>
      <c r="K85" s="88" t="s">
        <v>33</v>
      </c>
      <c r="L85" s="50"/>
      <c r="M85" s="16"/>
      <c r="N85" s="16"/>
      <c r="O85" s="57"/>
      <c r="P85" s="57"/>
      <c r="Q85" s="57"/>
      <c r="R85" s="57"/>
    </row>
    <row r="86" spans="1:18" ht="15" customHeight="1" x14ac:dyDescent="0.25">
      <c r="A86" s="23">
        <f>IF(K86="","",MAX(A$2:A85)+1)</f>
        <v>46</v>
      </c>
      <c r="B86" s="13"/>
      <c r="C86" s="37" t="s">
        <v>105</v>
      </c>
      <c r="J86" s="80"/>
      <c r="K86" s="78" t="s">
        <v>31</v>
      </c>
      <c r="L86" s="50">
        <v>495</v>
      </c>
      <c r="M86" s="16"/>
      <c r="N86" s="16">
        <f t="shared" ref="N86:N93" si="3">+L86*M86</f>
        <v>0</v>
      </c>
      <c r="O86" s="56"/>
      <c r="P86" s="57"/>
      <c r="Q86" s="57"/>
      <c r="R86" s="57"/>
    </row>
    <row r="87" spans="1:18" ht="15" customHeight="1" x14ac:dyDescent="0.25">
      <c r="A87" s="23" t="str">
        <f>IF(K87="","",MAX(A$2:A86)+1)</f>
        <v/>
      </c>
      <c r="B87" s="13"/>
      <c r="C87" s="21"/>
      <c r="J87" s="80"/>
      <c r="K87" s="78"/>
      <c r="L87" s="50"/>
      <c r="M87" s="16"/>
      <c r="N87" s="16">
        <f t="shared" si="3"/>
        <v>0</v>
      </c>
      <c r="O87" s="57"/>
      <c r="P87" s="57"/>
      <c r="Q87" s="57"/>
      <c r="R87" s="57"/>
    </row>
    <row r="88" spans="1:18" ht="15" customHeight="1" x14ac:dyDescent="0.25">
      <c r="A88" s="23" t="str">
        <f>IF(K88="","",MAX(A$2:A87)+1)</f>
        <v/>
      </c>
      <c r="B88" s="13" t="s">
        <v>123</v>
      </c>
      <c r="C88" s="19" t="s">
        <v>76</v>
      </c>
      <c r="J88" s="80"/>
      <c r="K88" s="78"/>
      <c r="L88" s="50"/>
      <c r="M88" s="16"/>
      <c r="N88" s="16">
        <f t="shared" si="3"/>
        <v>0</v>
      </c>
      <c r="Q88" s="57"/>
    </row>
    <row r="89" spans="1:18" ht="15" customHeight="1" x14ac:dyDescent="0.25">
      <c r="A89" s="23">
        <f>IF(K89="","",MAX(A$2:A88)+1)</f>
        <v>47</v>
      </c>
      <c r="B89" s="13"/>
      <c r="C89" s="37" t="s">
        <v>132</v>
      </c>
      <c r="J89" s="80"/>
      <c r="K89" s="78" t="s">
        <v>9</v>
      </c>
      <c r="L89" s="50">
        <v>60</v>
      </c>
      <c r="M89" s="16"/>
      <c r="N89" s="16">
        <f t="shared" si="3"/>
        <v>0</v>
      </c>
      <c r="Q89" s="57"/>
    </row>
    <row r="90" spans="1:18" ht="15" customHeight="1" x14ac:dyDescent="0.25">
      <c r="A90" s="23">
        <f>IF(K90="","",MAX(A$2:A89)+1)</f>
        <v>48</v>
      </c>
      <c r="B90" s="13"/>
      <c r="C90" s="37" t="s">
        <v>133</v>
      </c>
      <c r="J90" s="80"/>
      <c r="K90" s="78" t="s">
        <v>9</v>
      </c>
      <c r="L90" s="50">
        <f>60*2</f>
        <v>120</v>
      </c>
      <c r="M90" s="16"/>
      <c r="N90" s="16">
        <f t="shared" si="3"/>
        <v>0</v>
      </c>
    </row>
    <row r="91" spans="1:18" ht="15" customHeight="1" x14ac:dyDescent="0.25">
      <c r="A91" s="23" t="str">
        <f>IF(K91="","",MAX(A$2:A90)+1)</f>
        <v/>
      </c>
      <c r="B91" s="13"/>
      <c r="C91" s="21"/>
      <c r="J91" s="80"/>
      <c r="K91" s="78"/>
      <c r="L91" s="50"/>
      <c r="M91" s="16"/>
      <c r="N91" s="16">
        <f t="shared" si="3"/>
        <v>0</v>
      </c>
    </row>
    <row r="92" spans="1:18" ht="15" customHeight="1" x14ac:dyDescent="0.25">
      <c r="A92" s="23" t="str">
        <f>IF(K92="","",MAX(A$2:A91)+1)</f>
        <v/>
      </c>
      <c r="B92" s="13" t="s">
        <v>124</v>
      </c>
      <c r="C92" s="19" t="s">
        <v>131</v>
      </c>
      <c r="J92" s="80"/>
      <c r="K92" s="78"/>
      <c r="L92" s="50"/>
      <c r="M92" s="16"/>
      <c r="N92" s="16">
        <f t="shared" si="3"/>
        <v>0</v>
      </c>
    </row>
    <row r="93" spans="1:18" ht="15" customHeight="1" x14ac:dyDescent="0.25">
      <c r="A93" s="23">
        <f>IF(K93="","",MAX(A$2:A92)+1)</f>
        <v>49</v>
      </c>
      <c r="B93" s="13"/>
      <c r="C93" s="37" t="s">
        <v>162</v>
      </c>
      <c r="I93" s="1" t="s">
        <v>165</v>
      </c>
      <c r="J93" s="80"/>
      <c r="K93" s="78" t="s">
        <v>7</v>
      </c>
      <c r="L93" s="50">
        <v>1</v>
      </c>
      <c r="M93" s="16"/>
      <c r="N93" s="16">
        <f t="shared" si="3"/>
        <v>0</v>
      </c>
    </row>
    <row r="94" spans="1:18" ht="15" customHeight="1" x14ac:dyDescent="0.25">
      <c r="A94" s="23">
        <f>IF(K94="","",MAX(A$2:A93)+1)</f>
        <v>50</v>
      </c>
      <c r="B94" s="13"/>
      <c r="C94" s="37" t="s">
        <v>163</v>
      </c>
      <c r="I94" s="1" t="s">
        <v>166</v>
      </c>
      <c r="J94" s="80"/>
      <c r="K94" s="78" t="s">
        <v>7</v>
      </c>
      <c r="L94" s="50">
        <v>1</v>
      </c>
      <c r="M94" s="16"/>
      <c r="N94" s="16">
        <f t="shared" ref="N94:N95" si="4">+L94*M94</f>
        <v>0</v>
      </c>
    </row>
    <row r="95" spans="1:18" ht="15" customHeight="1" x14ac:dyDescent="0.25">
      <c r="A95" s="23">
        <f>IF(K95="","",MAX(A$2:A94)+1)</f>
        <v>51</v>
      </c>
      <c r="B95" s="13"/>
      <c r="C95" s="37" t="s">
        <v>164</v>
      </c>
      <c r="I95" s="1" t="s">
        <v>167</v>
      </c>
      <c r="J95" s="80"/>
      <c r="K95" s="78" t="s">
        <v>7</v>
      </c>
      <c r="L95" s="50">
        <v>1</v>
      </c>
      <c r="M95" s="16"/>
      <c r="N95" s="16">
        <f t="shared" si="4"/>
        <v>0</v>
      </c>
    </row>
    <row r="96" spans="1:18" ht="15" customHeight="1" x14ac:dyDescent="0.25">
      <c r="A96" s="23" t="str">
        <f>IF(K96="","",MAX(A$2:A95)+1)</f>
        <v/>
      </c>
      <c r="B96" s="13"/>
      <c r="C96" s="21"/>
      <c r="J96" s="80"/>
      <c r="K96" s="78"/>
      <c r="L96" s="50"/>
      <c r="M96" s="16"/>
      <c r="N96" s="16"/>
    </row>
    <row r="97" spans="1:18" ht="15" customHeight="1" x14ac:dyDescent="0.25">
      <c r="A97" s="23" t="str">
        <f>IF(K97="","",MAX(A$2:A96)+1)</f>
        <v/>
      </c>
      <c r="B97" s="13" t="s">
        <v>127</v>
      </c>
      <c r="C97" s="19" t="s">
        <v>103</v>
      </c>
      <c r="J97" s="80"/>
      <c r="K97" s="78"/>
      <c r="L97" s="50"/>
      <c r="M97" s="16"/>
      <c r="N97" s="16">
        <f t="shared" ref="N97" si="5">+L97*M97</f>
        <v>0</v>
      </c>
    </row>
    <row r="98" spans="1:18" ht="15" customHeight="1" x14ac:dyDescent="0.25">
      <c r="A98" s="23">
        <f>IF(K98="","",MAX(A$2:A97)+1)</f>
        <v>52</v>
      </c>
      <c r="B98" s="13"/>
      <c r="C98" s="37" t="s">
        <v>104</v>
      </c>
      <c r="J98" s="80"/>
      <c r="K98" s="78" t="s">
        <v>7</v>
      </c>
      <c r="L98" s="50">
        <v>1</v>
      </c>
      <c r="M98" s="16"/>
      <c r="N98" s="16">
        <f>+L98*M98</f>
        <v>0</v>
      </c>
    </row>
    <row r="99" spans="1:18" ht="15" customHeight="1" x14ac:dyDescent="0.25">
      <c r="A99" s="23">
        <f>IF(K99="","",MAX(A$2:A98)+1)</f>
        <v>53</v>
      </c>
      <c r="B99" s="13"/>
      <c r="C99" s="37" t="s">
        <v>134</v>
      </c>
      <c r="J99" s="80"/>
      <c r="K99" s="78" t="s">
        <v>7</v>
      </c>
      <c r="L99" s="50">
        <v>1</v>
      </c>
      <c r="M99" s="16"/>
      <c r="N99" s="16">
        <f>+L99*M99</f>
        <v>0</v>
      </c>
    </row>
    <row r="100" spans="1:18" ht="15" customHeight="1" x14ac:dyDescent="0.25">
      <c r="A100" s="23">
        <f>IF(K100="","",MAX(A$2:A99)+1)</f>
        <v>54</v>
      </c>
      <c r="B100" s="13"/>
      <c r="C100" s="37" t="s">
        <v>135</v>
      </c>
      <c r="J100" s="80"/>
      <c r="K100" s="78" t="s">
        <v>7</v>
      </c>
      <c r="L100" s="50">
        <v>1</v>
      </c>
      <c r="M100" s="16"/>
      <c r="N100" s="16">
        <f>+L100*M100</f>
        <v>0</v>
      </c>
    </row>
    <row r="101" spans="1:18" s="21" customFormat="1" ht="15" customHeight="1" x14ac:dyDescent="0.25">
      <c r="A101" s="23" t="str">
        <f>IF(K101="","",MAX(A$2:A100)+1)</f>
        <v/>
      </c>
      <c r="B101" s="13"/>
      <c r="C101" s="17"/>
      <c r="D101" s="73"/>
      <c r="E101" s="73"/>
      <c r="F101" s="73"/>
      <c r="G101" s="73"/>
      <c r="H101" s="73"/>
      <c r="I101" s="73"/>
      <c r="J101" s="53"/>
      <c r="K101" s="79"/>
      <c r="L101" s="18"/>
      <c r="M101" s="18"/>
      <c r="N101" s="18"/>
      <c r="O101" s="5"/>
    </row>
    <row r="102" spans="1:18" s="21" customFormat="1" ht="25.15" customHeight="1" x14ac:dyDescent="0.25">
      <c r="A102" s="23" t="str">
        <f>IF(K102="","",MAX(A$2:A101)+1)</f>
        <v/>
      </c>
      <c r="B102" s="13"/>
      <c r="C102" s="17"/>
      <c r="D102" s="73"/>
      <c r="E102" s="73"/>
      <c r="F102" s="73"/>
      <c r="G102" s="73"/>
      <c r="H102" s="73"/>
      <c r="I102" s="73"/>
      <c r="J102" s="105" t="s">
        <v>115</v>
      </c>
      <c r="K102" s="79"/>
      <c r="L102" s="18"/>
      <c r="M102" s="106"/>
      <c r="N102" s="107">
        <f>+SUM(N5:N101)</f>
        <v>0</v>
      </c>
      <c r="O102" s="5"/>
    </row>
    <row r="103" spans="1:18" ht="34.15" customHeight="1" x14ac:dyDescent="0.25">
      <c r="A103" s="23" t="str">
        <f>IF(K103="","",MAX(A$2:A102)+1)</f>
        <v/>
      </c>
      <c r="B103" s="13"/>
      <c r="E103" s="2"/>
      <c r="F103" s="2"/>
      <c r="G103" s="2"/>
      <c r="H103" s="2"/>
      <c r="I103" s="2"/>
      <c r="J103" s="21"/>
      <c r="K103" s="15"/>
      <c r="L103" s="15"/>
      <c r="M103" s="16"/>
      <c r="N103" s="16">
        <f>+M103*L103</f>
        <v>0</v>
      </c>
    </row>
    <row r="104" spans="1:18" ht="36.6" customHeight="1" x14ac:dyDescent="0.25">
      <c r="A104" s="23" t="str">
        <f>IF(K104="","",MAX(A$2:A103)+1)</f>
        <v/>
      </c>
      <c r="B104" s="13"/>
      <c r="C104" s="143" t="s">
        <v>100</v>
      </c>
      <c r="D104" s="144"/>
      <c r="E104" s="144"/>
      <c r="F104" s="144"/>
      <c r="G104" s="144"/>
      <c r="H104" s="144"/>
      <c r="I104" s="144"/>
      <c r="J104" s="145"/>
      <c r="K104" s="78"/>
      <c r="L104" s="15"/>
      <c r="M104" s="16"/>
      <c r="N104" s="18"/>
    </row>
    <row r="105" spans="1:18" ht="15" customHeight="1" x14ac:dyDescent="0.25">
      <c r="A105" s="23" t="str">
        <f>IF(K105="","",MAX(A$2:A104)+1)</f>
        <v/>
      </c>
      <c r="B105" s="13"/>
      <c r="C105" s="47"/>
      <c r="D105" s="47"/>
      <c r="E105" s="47"/>
      <c r="F105" s="47"/>
      <c r="G105" s="47"/>
      <c r="H105" s="47"/>
      <c r="I105" s="47"/>
      <c r="J105" s="54"/>
      <c r="K105" s="78"/>
      <c r="L105" s="15"/>
      <c r="M105" s="16"/>
      <c r="N105" s="16"/>
      <c r="P105" s="115"/>
      <c r="R105" s="57"/>
    </row>
    <row r="106" spans="1:18" ht="15" customHeight="1" x14ac:dyDescent="0.25">
      <c r="A106" s="23" t="str">
        <f>IF(K106="","",MAX(A$2:A105)+1)</f>
        <v/>
      </c>
      <c r="B106" s="13" t="s">
        <v>117</v>
      </c>
      <c r="C106" s="19" t="s">
        <v>34</v>
      </c>
      <c r="J106" s="80"/>
      <c r="K106" s="78"/>
      <c r="L106" s="15"/>
      <c r="M106" s="16"/>
      <c r="N106" s="16"/>
      <c r="O106" s="48"/>
    </row>
    <row r="107" spans="1:18" ht="15" customHeight="1" x14ac:dyDescent="0.25">
      <c r="A107" s="23">
        <f>IF(K107="","",MAX(A$2:A106)+1)</f>
        <v>55</v>
      </c>
      <c r="B107" s="13"/>
      <c r="C107" s="37" t="s">
        <v>81</v>
      </c>
      <c r="J107" s="80"/>
      <c r="K107" s="78" t="s">
        <v>7</v>
      </c>
      <c r="L107" s="50">
        <v>1</v>
      </c>
      <c r="M107" s="16"/>
      <c r="N107" s="16">
        <f>+M107*L107</f>
        <v>0</v>
      </c>
      <c r="O107" s="48"/>
    </row>
    <row r="108" spans="1:18" ht="15" customHeight="1" x14ac:dyDescent="0.25">
      <c r="A108" s="23" t="str">
        <f>IF(K108="","",MAX(A$2:A107)+1)</f>
        <v/>
      </c>
      <c r="B108" s="13"/>
      <c r="C108" s="37" t="s">
        <v>35</v>
      </c>
      <c r="J108" s="80"/>
      <c r="K108" s="78"/>
      <c r="L108" s="50"/>
      <c r="M108" s="16"/>
      <c r="N108" s="16"/>
      <c r="O108" s="48"/>
    </row>
    <row r="109" spans="1:18" ht="15" customHeight="1" x14ac:dyDescent="0.25">
      <c r="A109" s="23">
        <f>IF(K109="","",MAX(A$2:A108)+1)</f>
        <v>56</v>
      </c>
      <c r="B109" s="13"/>
      <c r="C109" s="36" t="s">
        <v>63</v>
      </c>
      <c r="J109" s="80"/>
      <c r="K109" s="78" t="s">
        <v>7</v>
      </c>
      <c r="L109" s="50">
        <v>1</v>
      </c>
      <c r="M109" s="16"/>
      <c r="N109" s="16">
        <f t="shared" ref="N109:N113" si="6">+M109*L109</f>
        <v>0</v>
      </c>
      <c r="O109" s="48"/>
    </row>
    <row r="110" spans="1:18" ht="15" customHeight="1" x14ac:dyDescent="0.25">
      <c r="A110" s="23">
        <f>IF(K110="","",MAX(A$2:A109)+1)</f>
        <v>57</v>
      </c>
      <c r="B110" s="13"/>
      <c r="C110" s="36" t="s">
        <v>64</v>
      </c>
      <c r="J110" s="80"/>
      <c r="K110" s="78" t="s">
        <v>7</v>
      </c>
      <c r="L110" s="50">
        <v>1</v>
      </c>
      <c r="M110" s="16"/>
      <c r="N110" s="16">
        <f t="shared" si="6"/>
        <v>0</v>
      </c>
      <c r="O110" s="48"/>
    </row>
    <row r="111" spans="1:18" ht="15" customHeight="1" x14ac:dyDescent="0.25">
      <c r="A111" s="23" t="str">
        <f>IF(K111="","",MAX(A$2:A110)+1)</f>
        <v/>
      </c>
      <c r="B111" s="13"/>
      <c r="C111" s="37" t="s">
        <v>77</v>
      </c>
      <c r="J111" s="80"/>
      <c r="K111" s="78"/>
      <c r="L111" s="50"/>
      <c r="M111" s="16"/>
      <c r="N111" s="16">
        <f t="shared" si="6"/>
        <v>0</v>
      </c>
      <c r="O111" s="48"/>
    </row>
    <row r="112" spans="1:18" ht="15" customHeight="1" x14ac:dyDescent="0.25">
      <c r="A112" s="23">
        <f>IF(K112="","",MAX(A$2:A111)+1)</f>
        <v>58</v>
      </c>
      <c r="B112" s="13"/>
      <c r="C112" s="36" t="s">
        <v>65</v>
      </c>
      <c r="J112" s="80"/>
      <c r="K112" s="78" t="s">
        <v>7</v>
      </c>
      <c r="L112" s="50">
        <v>1</v>
      </c>
      <c r="M112" s="16"/>
      <c r="N112" s="16">
        <f t="shared" si="6"/>
        <v>0</v>
      </c>
      <c r="O112" s="48"/>
    </row>
    <row r="113" spans="1:15" ht="15" customHeight="1" x14ac:dyDescent="0.25">
      <c r="A113" s="23">
        <f>IF(K113="","",MAX(A$2:A112)+1)</f>
        <v>59</v>
      </c>
      <c r="B113" s="13"/>
      <c r="C113" s="36" t="s">
        <v>66</v>
      </c>
      <c r="J113" s="80"/>
      <c r="K113" s="78" t="s">
        <v>7</v>
      </c>
      <c r="L113" s="50">
        <v>1</v>
      </c>
      <c r="M113" s="16"/>
      <c r="N113" s="16">
        <f t="shared" si="6"/>
        <v>0</v>
      </c>
      <c r="O113" s="48"/>
    </row>
    <row r="114" spans="1:15" ht="15" customHeight="1" x14ac:dyDescent="0.25">
      <c r="A114" s="23" t="str">
        <f>IF(K114="","",MAX(A$2:A113)+1)</f>
        <v/>
      </c>
      <c r="B114" s="13"/>
      <c r="C114" s="36"/>
      <c r="J114" s="80"/>
      <c r="K114" s="78"/>
      <c r="L114" s="50"/>
      <c r="M114" s="16"/>
      <c r="N114" s="16"/>
      <c r="O114" s="48"/>
    </row>
    <row r="115" spans="1:15" ht="15" customHeight="1" x14ac:dyDescent="0.25">
      <c r="A115" s="23" t="str">
        <f>IF(K115="","",MAX(A$2:A114)+1)</f>
        <v/>
      </c>
      <c r="B115" s="13" t="s">
        <v>10</v>
      </c>
      <c r="C115" s="19" t="s">
        <v>113</v>
      </c>
      <c r="J115" s="80"/>
      <c r="K115" s="78"/>
      <c r="L115" s="15"/>
      <c r="M115" s="16"/>
      <c r="N115" s="16"/>
      <c r="O115" s="48"/>
    </row>
    <row r="116" spans="1:15" ht="15" customHeight="1" x14ac:dyDescent="0.25">
      <c r="A116" s="23">
        <f>IF(K116="","",MAX(A$2:A115)+1)</f>
        <v>60</v>
      </c>
      <c r="B116" s="13"/>
      <c r="C116" s="21" t="s">
        <v>114</v>
      </c>
      <c r="J116" s="80"/>
      <c r="K116" s="78" t="s">
        <v>7</v>
      </c>
      <c r="L116" s="50">
        <v>1</v>
      </c>
      <c r="M116" s="16"/>
      <c r="N116" s="16">
        <f>+M116*L116</f>
        <v>0</v>
      </c>
      <c r="O116" s="48"/>
    </row>
    <row r="117" spans="1:15" ht="15" customHeight="1" x14ac:dyDescent="0.25">
      <c r="A117" s="23" t="str">
        <f>IF(K117="","",MAX(A$2:A116)+1)</f>
        <v/>
      </c>
      <c r="B117" s="13"/>
      <c r="C117" s="36"/>
      <c r="J117" s="80"/>
      <c r="K117" s="78"/>
      <c r="L117" s="50"/>
      <c r="M117" s="16"/>
      <c r="N117" s="16"/>
      <c r="O117" s="48"/>
    </row>
    <row r="118" spans="1:15" ht="15" customHeight="1" x14ac:dyDescent="0.25">
      <c r="A118" s="23" t="str">
        <f>IF(K118="","",MAX(A$2:A117)+1)</f>
        <v/>
      </c>
      <c r="B118" s="13" t="s">
        <v>11</v>
      </c>
      <c r="C118" s="19" t="s">
        <v>17</v>
      </c>
      <c r="J118" s="80"/>
      <c r="K118" s="78"/>
      <c r="L118" s="15"/>
      <c r="M118" s="16"/>
      <c r="N118" s="16"/>
      <c r="O118" s="48"/>
    </row>
    <row r="119" spans="1:15" ht="15" customHeight="1" x14ac:dyDescent="0.25">
      <c r="A119" s="23" t="str">
        <f>IF(K119="","",MAX(A$2:A118)+1)</f>
        <v/>
      </c>
      <c r="B119" s="13"/>
      <c r="C119" s="21" t="s">
        <v>18</v>
      </c>
      <c r="J119" s="80"/>
      <c r="K119" s="78"/>
      <c r="L119" s="15"/>
      <c r="M119" s="16"/>
      <c r="N119" s="16"/>
      <c r="O119" s="48"/>
    </row>
    <row r="120" spans="1:15" ht="15" customHeight="1" x14ac:dyDescent="0.25">
      <c r="A120" s="23">
        <f>IF(K120="","",MAX(A$2:A119)+1)</f>
        <v>61</v>
      </c>
      <c r="B120" s="13"/>
      <c r="C120" s="37" t="s">
        <v>67</v>
      </c>
      <c r="J120" s="80"/>
      <c r="K120" s="78" t="s">
        <v>30</v>
      </c>
      <c r="L120" s="51">
        <v>2.4300000000000002</v>
      </c>
      <c r="M120" s="16"/>
      <c r="N120" s="16">
        <f>+M120*L120</f>
        <v>0</v>
      </c>
      <c r="O120" s="48"/>
    </row>
    <row r="121" spans="1:15" ht="15" customHeight="1" x14ac:dyDescent="0.25">
      <c r="A121" s="23">
        <f>IF(K121="","",MAX(A$2:A120)+1)</f>
        <v>62</v>
      </c>
      <c r="B121" s="13"/>
      <c r="C121" s="37" t="s">
        <v>69</v>
      </c>
      <c r="J121" s="80"/>
      <c r="K121" s="78" t="s">
        <v>30</v>
      </c>
      <c r="L121" s="51">
        <v>1.343</v>
      </c>
      <c r="M121" s="16"/>
      <c r="N121" s="16">
        <f>+M121*L121</f>
        <v>0</v>
      </c>
      <c r="O121" s="48"/>
    </row>
    <row r="122" spans="1:15" ht="15" customHeight="1" x14ac:dyDescent="0.25">
      <c r="A122" s="23">
        <f>IF(K122="","",MAX(A$2:A121)+1)</f>
        <v>63</v>
      </c>
      <c r="B122" s="13"/>
      <c r="C122" s="37" t="s">
        <v>68</v>
      </c>
      <c r="J122" s="80"/>
      <c r="K122" s="78" t="s">
        <v>30</v>
      </c>
      <c r="L122" s="51">
        <v>0.19800000000000001</v>
      </c>
      <c r="M122" s="16"/>
      <c r="N122" s="16">
        <f>+M122*L122</f>
        <v>0</v>
      </c>
      <c r="O122" s="48"/>
    </row>
    <row r="123" spans="1:15" ht="15" customHeight="1" x14ac:dyDescent="0.25">
      <c r="A123" s="23">
        <f>IF(K123="","",MAX(A$2:A122)+1)</f>
        <v>64</v>
      </c>
      <c r="B123" s="13"/>
      <c r="C123" s="37" t="s">
        <v>19</v>
      </c>
      <c r="J123" s="80"/>
      <c r="K123" s="78" t="s">
        <v>30</v>
      </c>
      <c r="L123" s="51">
        <v>1.47</v>
      </c>
      <c r="M123" s="16"/>
      <c r="N123" s="16">
        <f>+M123*L123</f>
        <v>0</v>
      </c>
      <c r="O123" s="48"/>
    </row>
    <row r="124" spans="1:15" ht="15" customHeight="1" x14ac:dyDescent="0.25">
      <c r="A124" s="23" t="str">
        <f>IF(K124="","",MAX(A$2:A123)+1)</f>
        <v/>
      </c>
      <c r="B124" s="13"/>
      <c r="C124" s="19"/>
      <c r="J124" s="80"/>
      <c r="K124" s="78"/>
      <c r="L124" s="15"/>
      <c r="M124" s="16"/>
      <c r="N124" s="16">
        <f>+L124*M124</f>
        <v>0</v>
      </c>
      <c r="O124" s="48"/>
    </row>
    <row r="125" spans="1:15" ht="15" customHeight="1" x14ac:dyDescent="0.25">
      <c r="A125" s="23" t="str">
        <f>IF(K125="","",MAX(A$2:A124)+1)</f>
        <v/>
      </c>
      <c r="B125" s="13" t="s">
        <v>12</v>
      </c>
      <c r="C125" s="19" t="s">
        <v>20</v>
      </c>
      <c r="J125" s="80"/>
      <c r="K125" s="78"/>
      <c r="L125" s="15"/>
      <c r="M125" s="16"/>
      <c r="N125" s="16">
        <f>+L125*M125</f>
        <v>0</v>
      </c>
      <c r="O125" s="48"/>
    </row>
    <row r="126" spans="1:15" ht="15" customHeight="1" x14ac:dyDescent="0.25">
      <c r="A126" s="23" t="str">
        <f>IF(K126="","",MAX(A$2:A125)+1)</f>
        <v/>
      </c>
      <c r="B126" s="13"/>
      <c r="C126" s="21" t="s">
        <v>21</v>
      </c>
      <c r="J126" s="80"/>
      <c r="K126" s="78"/>
      <c r="L126" s="15"/>
      <c r="M126" s="16"/>
      <c r="N126" s="16">
        <f>+L126*M126</f>
        <v>0</v>
      </c>
      <c r="O126" s="48"/>
    </row>
    <row r="127" spans="1:15" ht="15" customHeight="1" x14ac:dyDescent="0.25">
      <c r="A127" s="23">
        <f>IF(K127="","",MAX(A$2:A126)+1)</f>
        <v>65</v>
      </c>
      <c r="B127" s="13"/>
      <c r="C127" s="37" t="s">
        <v>67</v>
      </c>
      <c r="J127" s="80"/>
      <c r="K127" s="78" t="s">
        <v>30</v>
      </c>
      <c r="L127" s="51">
        <v>1.7929999999999999</v>
      </c>
      <c r="M127" s="16"/>
      <c r="N127" s="16">
        <f>+M127*L127</f>
        <v>0</v>
      </c>
      <c r="O127" s="48"/>
    </row>
    <row r="128" spans="1:15" ht="15" customHeight="1" x14ac:dyDescent="0.25">
      <c r="A128" s="23">
        <f>IF(K128="","",MAX(A$2:A127)+1)</f>
        <v>66</v>
      </c>
      <c r="B128" s="13"/>
      <c r="C128" s="37" t="s">
        <v>69</v>
      </c>
      <c r="J128" s="80"/>
      <c r="K128" s="78" t="s">
        <v>30</v>
      </c>
      <c r="L128" s="51">
        <v>2.6850000000000001</v>
      </c>
      <c r="M128" s="16"/>
      <c r="N128" s="16">
        <f>+M128*L128</f>
        <v>0</v>
      </c>
      <c r="O128" s="48"/>
    </row>
    <row r="129" spans="1:15" ht="15" customHeight="1" x14ac:dyDescent="0.25">
      <c r="A129" s="23">
        <f>IF(K129="","",MAX(A$2:A128)+1)</f>
        <v>67</v>
      </c>
      <c r="B129" s="13"/>
      <c r="C129" s="37" t="s">
        <v>68</v>
      </c>
      <c r="J129" s="80"/>
      <c r="K129" s="78" t="s">
        <v>30</v>
      </c>
      <c r="L129" s="51">
        <v>0.79200000000000004</v>
      </c>
      <c r="M129" s="16"/>
      <c r="N129" s="16">
        <f>+M129*L129</f>
        <v>0</v>
      </c>
      <c r="O129" s="48"/>
    </row>
    <row r="130" spans="1:15" ht="15" customHeight="1" x14ac:dyDescent="0.25">
      <c r="A130" s="23">
        <f>IF(K130="","",MAX(A$2:A129)+1)</f>
        <v>68</v>
      </c>
      <c r="B130" s="13"/>
      <c r="C130" s="37" t="s">
        <v>19</v>
      </c>
      <c r="J130" s="80"/>
      <c r="K130" s="78" t="s">
        <v>30</v>
      </c>
      <c r="L130" s="51">
        <v>1.47</v>
      </c>
      <c r="M130" s="16"/>
      <c r="N130" s="16">
        <f>+M130*L130</f>
        <v>0</v>
      </c>
      <c r="O130" s="48"/>
    </row>
    <row r="131" spans="1:15" ht="15" customHeight="1" x14ac:dyDescent="0.25">
      <c r="A131" s="23" t="str">
        <f>IF(K131="","",MAX(A$2:A130)+1)</f>
        <v/>
      </c>
      <c r="B131" s="13"/>
      <c r="C131" s="19"/>
      <c r="J131" s="80"/>
      <c r="K131" s="78"/>
      <c r="L131" s="15"/>
      <c r="M131" s="16"/>
      <c r="N131" s="16">
        <f>+L131*M131</f>
        <v>0</v>
      </c>
      <c r="O131" s="48"/>
    </row>
    <row r="132" spans="1:15" ht="15" customHeight="1" x14ac:dyDescent="0.25">
      <c r="A132" s="23" t="str">
        <f>IF(K132="","",MAX(A$2:A131)+1)</f>
        <v/>
      </c>
      <c r="B132" s="13" t="s">
        <v>13</v>
      </c>
      <c r="C132" s="19" t="s">
        <v>22</v>
      </c>
      <c r="J132" s="80"/>
      <c r="K132" s="78"/>
      <c r="L132" s="15"/>
      <c r="M132" s="16"/>
      <c r="N132" s="16">
        <f>+L132*M132</f>
        <v>0</v>
      </c>
      <c r="O132" s="48"/>
    </row>
    <row r="133" spans="1:15" ht="15" customHeight="1" x14ac:dyDescent="0.25">
      <c r="A133" s="23" t="str">
        <f>IF(K133="","",MAX(A$2:A132)+1)</f>
        <v/>
      </c>
      <c r="B133" s="13"/>
      <c r="C133" s="21" t="s">
        <v>23</v>
      </c>
      <c r="J133" s="80"/>
      <c r="K133" s="78"/>
      <c r="L133" s="15"/>
      <c r="M133" s="16"/>
      <c r="N133" s="16">
        <f>+L133*M133</f>
        <v>0</v>
      </c>
      <c r="O133" s="48"/>
    </row>
    <row r="134" spans="1:15" ht="15" customHeight="1" x14ac:dyDescent="0.25">
      <c r="A134" s="23">
        <f>IF(K134="","",MAX(A$2:A133)+1)</f>
        <v>69</v>
      </c>
      <c r="B134" s="13"/>
      <c r="C134" s="37" t="s">
        <v>67</v>
      </c>
      <c r="J134" s="80"/>
      <c r="K134" s="78" t="s">
        <v>30</v>
      </c>
      <c r="L134" s="51">
        <f>L120</f>
        <v>2.4300000000000002</v>
      </c>
      <c r="M134" s="16"/>
      <c r="N134" s="16">
        <f>+M134*L134</f>
        <v>0</v>
      </c>
      <c r="O134" s="48"/>
    </row>
    <row r="135" spans="1:15" ht="15" customHeight="1" x14ac:dyDescent="0.25">
      <c r="A135" s="23">
        <f>IF(K135="","",MAX(A$2:A134)+1)</f>
        <v>70</v>
      </c>
      <c r="B135" s="13"/>
      <c r="C135" s="37" t="s">
        <v>69</v>
      </c>
      <c r="J135" s="80"/>
      <c r="K135" s="78" t="s">
        <v>30</v>
      </c>
      <c r="L135" s="51">
        <f>L121</f>
        <v>1.343</v>
      </c>
      <c r="M135" s="16"/>
      <c r="N135" s="16">
        <f>+M135*L135</f>
        <v>0</v>
      </c>
      <c r="O135" s="48"/>
    </row>
    <row r="136" spans="1:15" ht="15" customHeight="1" x14ac:dyDescent="0.25">
      <c r="A136" s="23">
        <f>IF(K136="","",MAX(A$2:A135)+1)</f>
        <v>71</v>
      </c>
      <c r="B136" s="13"/>
      <c r="C136" s="37" t="s">
        <v>68</v>
      </c>
      <c r="J136" s="80"/>
      <c r="K136" s="78" t="s">
        <v>30</v>
      </c>
      <c r="L136" s="51">
        <f>L122</f>
        <v>0.19800000000000001</v>
      </c>
      <c r="M136" s="16"/>
      <c r="N136" s="16">
        <f>+M136*L136</f>
        <v>0</v>
      </c>
      <c r="O136" s="48"/>
    </row>
    <row r="137" spans="1:15" ht="15" customHeight="1" x14ac:dyDescent="0.25">
      <c r="A137" s="23">
        <f>IF(K137="","",MAX(A$2:A136)+1)</f>
        <v>72</v>
      </c>
      <c r="B137" s="13"/>
      <c r="C137" s="37" t="s">
        <v>19</v>
      </c>
      <c r="J137" s="80"/>
      <c r="K137" s="78" t="s">
        <v>30</v>
      </c>
      <c r="L137" s="51">
        <f>L123</f>
        <v>1.47</v>
      </c>
      <c r="M137" s="16"/>
      <c r="N137" s="16">
        <f>+M137*L137</f>
        <v>0</v>
      </c>
      <c r="O137" s="48"/>
    </row>
    <row r="138" spans="1:15" ht="15" customHeight="1" x14ac:dyDescent="0.25">
      <c r="A138" s="23" t="str">
        <f>IF(K138="","",MAX(A$2:A137)+1)</f>
        <v/>
      </c>
      <c r="B138" s="13"/>
      <c r="C138" s="19"/>
      <c r="D138" s="21"/>
      <c r="J138" s="80"/>
      <c r="K138" s="78"/>
      <c r="L138" s="51"/>
      <c r="M138" s="16"/>
      <c r="N138" s="16"/>
      <c r="O138" s="48"/>
    </row>
    <row r="139" spans="1:15" ht="15" customHeight="1" x14ac:dyDescent="0.25">
      <c r="A139" s="23" t="str">
        <f>IF(K139="","",MAX(A$2:A138)+1)</f>
        <v/>
      </c>
      <c r="B139" s="13" t="s">
        <v>14</v>
      </c>
      <c r="C139" s="19" t="s">
        <v>24</v>
      </c>
      <c r="J139" s="80"/>
      <c r="K139" s="78"/>
      <c r="L139" s="15"/>
      <c r="M139" s="16"/>
      <c r="N139" s="16">
        <f>+L139*M139</f>
        <v>0</v>
      </c>
      <c r="O139" s="48"/>
    </row>
    <row r="140" spans="1:15" ht="15" customHeight="1" x14ac:dyDescent="0.25">
      <c r="A140" s="23" t="str">
        <f>IF(K140="","",MAX(A$2:A139)+1)</f>
        <v/>
      </c>
      <c r="B140" s="13"/>
      <c r="C140" s="21" t="s">
        <v>25</v>
      </c>
      <c r="J140" s="80"/>
      <c r="K140" s="78"/>
      <c r="L140" s="15"/>
      <c r="M140" s="16"/>
      <c r="N140" s="16">
        <f>+L140*M140</f>
        <v>0</v>
      </c>
      <c r="O140" s="48"/>
    </row>
    <row r="141" spans="1:15" ht="15" customHeight="1" x14ac:dyDescent="0.25">
      <c r="A141" s="23">
        <f>IF(K141="","",MAX(A$2:A140)+1)</f>
        <v>73</v>
      </c>
      <c r="B141" s="13"/>
      <c r="C141" s="37" t="s">
        <v>67</v>
      </c>
      <c r="J141" s="80"/>
      <c r="K141" s="78" t="s">
        <v>30</v>
      </c>
      <c r="L141" s="51">
        <f>L127</f>
        <v>1.7929999999999999</v>
      </c>
      <c r="M141" s="16"/>
      <c r="N141" s="16">
        <f>+M141*L141</f>
        <v>0</v>
      </c>
      <c r="O141" s="48"/>
    </row>
    <row r="142" spans="1:15" ht="15" customHeight="1" x14ac:dyDescent="0.25">
      <c r="A142" s="23">
        <f>IF(K142="","",MAX(A$2:A141)+1)</f>
        <v>74</v>
      </c>
      <c r="B142" s="13"/>
      <c r="C142" s="37" t="s">
        <v>69</v>
      </c>
      <c r="J142" s="80"/>
      <c r="K142" s="78" t="s">
        <v>30</v>
      </c>
      <c r="L142" s="51">
        <f t="shared" ref="L142:L144" si="7">L128</f>
        <v>2.6850000000000001</v>
      </c>
      <c r="M142" s="16"/>
      <c r="N142" s="16">
        <f>+M142*L142</f>
        <v>0</v>
      </c>
      <c r="O142" s="48"/>
    </row>
    <row r="143" spans="1:15" ht="15" customHeight="1" x14ac:dyDescent="0.25">
      <c r="A143" s="23">
        <f>IF(K143="","",MAX(A$2:A142)+1)</f>
        <v>75</v>
      </c>
      <c r="B143" s="13"/>
      <c r="C143" s="37" t="s">
        <v>68</v>
      </c>
      <c r="J143" s="80"/>
      <c r="K143" s="78" t="s">
        <v>30</v>
      </c>
      <c r="L143" s="51">
        <f t="shared" si="7"/>
        <v>0.79200000000000004</v>
      </c>
      <c r="M143" s="16"/>
      <c r="N143" s="16">
        <f>+M143*L143</f>
        <v>0</v>
      </c>
      <c r="O143" s="48"/>
    </row>
    <row r="144" spans="1:15" ht="15" customHeight="1" x14ac:dyDescent="0.25">
      <c r="A144" s="23">
        <f>IF(K144="","",MAX(A$2:A143)+1)</f>
        <v>76</v>
      </c>
      <c r="B144" s="13"/>
      <c r="C144" s="37" t="s">
        <v>19</v>
      </c>
      <c r="J144" s="80"/>
      <c r="K144" s="78" t="s">
        <v>30</v>
      </c>
      <c r="L144" s="51">
        <f t="shared" si="7"/>
        <v>1.47</v>
      </c>
      <c r="M144" s="16"/>
      <c r="N144" s="16">
        <f>+M144*L144</f>
        <v>0</v>
      </c>
      <c r="O144" s="48"/>
    </row>
    <row r="145" spans="1:15" ht="15" customHeight="1" x14ac:dyDescent="0.25">
      <c r="A145" s="23" t="str">
        <f>IF(K145="","",MAX(A$2:A144)+1)</f>
        <v/>
      </c>
      <c r="B145" s="13"/>
      <c r="C145" s="19"/>
      <c r="J145" s="80"/>
      <c r="K145" s="78"/>
      <c r="L145" s="15"/>
      <c r="M145" s="16"/>
      <c r="N145" s="16">
        <f t="shared" ref="N145:N179" si="8">+L145*M145</f>
        <v>0</v>
      </c>
      <c r="O145" s="48"/>
    </row>
    <row r="146" spans="1:15" ht="15" customHeight="1" x14ac:dyDescent="0.25">
      <c r="A146" s="23" t="str">
        <f>IF(K146="","",MAX(A$2:A145)+1)</f>
        <v/>
      </c>
      <c r="B146" s="13" t="s">
        <v>16</v>
      </c>
      <c r="C146" s="19" t="s">
        <v>70</v>
      </c>
      <c r="J146" s="80"/>
      <c r="K146" s="78"/>
      <c r="L146" s="15"/>
      <c r="M146" s="16"/>
      <c r="N146" s="16">
        <f t="shared" si="8"/>
        <v>0</v>
      </c>
      <c r="O146" s="48"/>
    </row>
    <row r="147" spans="1:15" ht="15" customHeight="1" x14ac:dyDescent="0.25">
      <c r="A147" s="23" t="str">
        <f>IF(K147="","",MAX(A$2:A146)+1)</f>
        <v/>
      </c>
      <c r="B147" s="13"/>
      <c r="C147" s="21" t="s">
        <v>26</v>
      </c>
      <c r="J147" s="80"/>
      <c r="K147" s="78"/>
      <c r="L147" s="50"/>
      <c r="M147" s="16"/>
      <c r="N147" s="16"/>
      <c r="O147" s="48"/>
    </row>
    <row r="148" spans="1:15" ht="15" customHeight="1" x14ac:dyDescent="0.25">
      <c r="A148" s="23">
        <f>IF(K148="","",MAX(A$2:A147)+1)</f>
        <v>77</v>
      </c>
      <c r="B148" s="13"/>
      <c r="C148" s="37" t="s">
        <v>82</v>
      </c>
      <c r="D148" s="67"/>
      <c r="E148" s="67"/>
      <c r="F148" s="67"/>
      <c r="G148" s="67"/>
      <c r="H148" s="67"/>
      <c r="J148" s="80"/>
      <c r="K148" s="78" t="s">
        <v>32</v>
      </c>
      <c r="L148" s="23">
        <v>25</v>
      </c>
      <c r="M148" s="16"/>
      <c r="N148" s="16">
        <f t="shared" si="8"/>
        <v>0</v>
      </c>
      <c r="O148" s="48"/>
    </row>
    <row r="149" spans="1:15" ht="15" customHeight="1" x14ac:dyDescent="0.25">
      <c r="A149" s="23">
        <f>IF(K149="","",MAX(A$2:A148)+1)</f>
        <v>78</v>
      </c>
      <c r="B149" s="13"/>
      <c r="C149" s="37" t="s">
        <v>83</v>
      </c>
      <c r="D149" s="67"/>
      <c r="E149" s="67"/>
      <c r="F149" s="67"/>
      <c r="G149" s="67"/>
      <c r="H149" s="67"/>
      <c r="J149" s="80"/>
      <c r="K149" s="78" t="s">
        <v>32</v>
      </c>
      <c r="L149" s="23">
        <v>20</v>
      </c>
      <c r="M149" s="16"/>
      <c r="N149" s="16">
        <f t="shared" si="8"/>
        <v>0</v>
      </c>
      <c r="O149" s="48"/>
    </row>
    <row r="150" spans="1:15" ht="15" customHeight="1" x14ac:dyDescent="0.25">
      <c r="A150" s="23">
        <f>IF(K150="","",MAX(A$2:A149)+1)</f>
        <v>79</v>
      </c>
      <c r="B150" s="13"/>
      <c r="C150" s="37" t="s">
        <v>84</v>
      </c>
      <c r="D150" s="67"/>
      <c r="E150" s="67"/>
      <c r="F150" s="67"/>
      <c r="G150" s="67"/>
      <c r="H150" s="67"/>
      <c r="J150" s="80"/>
      <c r="K150" s="78" t="s">
        <v>32</v>
      </c>
      <c r="L150" s="23">
        <v>10</v>
      </c>
      <c r="M150" s="16"/>
      <c r="N150" s="16">
        <f t="shared" si="8"/>
        <v>0</v>
      </c>
      <c r="O150" s="48"/>
    </row>
    <row r="151" spans="1:15" ht="15" customHeight="1" x14ac:dyDescent="0.25">
      <c r="A151" s="23">
        <f>IF(K151="","",MAX(A$2:A150)+1)</f>
        <v>80</v>
      </c>
      <c r="B151" s="13"/>
      <c r="C151" s="37" t="s">
        <v>85</v>
      </c>
      <c r="D151" s="67"/>
      <c r="E151" s="67"/>
      <c r="F151" s="67"/>
      <c r="G151" s="67"/>
      <c r="H151" s="67"/>
      <c r="J151" s="80"/>
      <c r="K151" s="78" t="s">
        <v>32</v>
      </c>
      <c r="L151" s="23">
        <v>10</v>
      </c>
      <c r="M151" s="16"/>
      <c r="N151" s="16">
        <f t="shared" si="8"/>
        <v>0</v>
      </c>
      <c r="O151" s="48"/>
    </row>
    <row r="152" spans="1:15" ht="15" customHeight="1" x14ac:dyDescent="0.25">
      <c r="A152" s="23">
        <f>IF(K152="","",MAX(A$2:A151)+1)</f>
        <v>81</v>
      </c>
      <c r="B152" s="13"/>
      <c r="C152" s="37" t="s">
        <v>86</v>
      </c>
      <c r="D152" s="67"/>
      <c r="E152" s="67"/>
      <c r="F152" s="67"/>
      <c r="G152" s="67"/>
      <c r="H152" s="67"/>
      <c r="J152" s="80"/>
      <c r="K152" s="78" t="s">
        <v>32</v>
      </c>
      <c r="L152" s="23">
        <v>10</v>
      </c>
      <c r="M152" s="16"/>
      <c r="N152" s="16">
        <f t="shared" si="8"/>
        <v>0</v>
      </c>
      <c r="O152" s="48"/>
    </row>
    <row r="153" spans="1:15" ht="15" customHeight="1" x14ac:dyDescent="0.25">
      <c r="A153" s="23">
        <f>IF(K153="","",MAX(A$2:A152)+1)</f>
        <v>82</v>
      </c>
      <c r="B153" s="13"/>
      <c r="C153" s="37" t="s">
        <v>87</v>
      </c>
      <c r="D153" s="67"/>
      <c r="E153" s="67"/>
      <c r="F153" s="67"/>
      <c r="G153" s="67"/>
      <c r="H153" s="67"/>
      <c r="J153" s="80"/>
      <c r="K153" s="78" t="s">
        <v>32</v>
      </c>
      <c r="L153" s="23">
        <v>10</v>
      </c>
      <c r="M153" s="16"/>
      <c r="N153" s="16">
        <f t="shared" si="8"/>
        <v>0</v>
      </c>
      <c r="O153" s="48"/>
    </row>
    <row r="154" spans="1:15" ht="15" customHeight="1" x14ac:dyDescent="0.25">
      <c r="A154" s="23">
        <f>IF(K154="","",MAX(A$2:A153)+1)</f>
        <v>83</v>
      </c>
      <c r="B154" s="13"/>
      <c r="C154" s="37" t="s">
        <v>88</v>
      </c>
      <c r="D154" s="67"/>
      <c r="E154" s="67"/>
      <c r="F154" s="67"/>
      <c r="G154" s="67"/>
      <c r="H154" s="67"/>
      <c r="J154" s="80"/>
      <c r="K154" s="78" t="s">
        <v>32</v>
      </c>
      <c r="L154" s="23">
        <v>10</v>
      </c>
      <c r="M154" s="16"/>
      <c r="N154" s="16">
        <f t="shared" si="8"/>
        <v>0</v>
      </c>
      <c r="O154" s="48"/>
    </row>
    <row r="155" spans="1:15" ht="15" customHeight="1" x14ac:dyDescent="0.25">
      <c r="A155" s="23">
        <f>IF(K155="","",MAX(A$2:A154)+1)</f>
        <v>84</v>
      </c>
      <c r="B155" s="13"/>
      <c r="C155" s="37" t="s">
        <v>89</v>
      </c>
      <c r="D155" s="67"/>
      <c r="E155" s="67"/>
      <c r="F155" s="67"/>
      <c r="G155" s="67"/>
      <c r="H155" s="67"/>
      <c r="J155" s="80"/>
      <c r="K155" s="78" t="s">
        <v>32</v>
      </c>
      <c r="L155" s="23">
        <v>10</v>
      </c>
      <c r="M155" s="16"/>
      <c r="N155" s="16">
        <f t="shared" si="8"/>
        <v>0</v>
      </c>
      <c r="O155" s="48"/>
    </row>
    <row r="156" spans="1:15" ht="15" customHeight="1" x14ac:dyDescent="0.25">
      <c r="A156" s="23">
        <f>IF(K156="","",MAX(A$2:A155)+1)</f>
        <v>85</v>
      </c>
      <c r="B156" s="13"/>
      <c r="C156" s="138" t="s">
        <v>90</v>
      </c>
      <c r="D156" s="139"/>
      <c r="E156" s="139"/>
      <c r="F156" s="139"/>
      <c r="G156" s="139"/>
      <c r="H156" s="139"/>
      <c r="J156" s="80"/>
      <c r="K156" s="78" t="s">
        <v>32</v>
      </c>
      <c r="L156" s="23">
        <v>4</v>
      </c>
      <c r="M156" s="16"/>
      <c r="N156" s="16">
        <f t="shared" si="8"/>
        <v>0</v>
      </c>
      <c r="O156" s="48"/>
    </row>
    <row r="157" spans="1:15" ht="15" customHeight="1" x14ac:dyDescent="0.25">
      <c r="A157" s="23" t="str">
        <f>IF(K157="","",MAX(A$2:A156)+1)</f>
        <v/>
      </c>
      <c r="B157" s="13"/>
      <c r="C157" s="21"/>
      <c r="J157" s="80"/>
      <c r="K157" s="78"/>
      <c r="L157" s="50"/>
      <c r="M157" s="16"/>
      <c r="N157" s="16">
        <f>+L157*M157</f>
        <v>0</v>
      </c>
      <c r="O157" s="48"/>
    </row>
    <row r="158" spans="1:15" ht="15" customHeight="1" x14ac:dyDescent="0.25">
      <c r="A158" s="23" t="str">
        <f>IF(K158="","",MAX(A$2:A157)+1)</f>
        <v/>
      </c>
      <c r="B158" s="13" t="s">
        <v>118</v>
      </c>
      <c r="C158" s="19" t="s">
        <v>71</v>
      </c>
      <c r="D158" s="83"/>
      <c r="E158" s="83"/>
      <c r="F158" s="83"/>
      <c r="G158" s="83"/>
      <c r="H158" s="83"/>
      <c r="I158" s="83"/>
      <c r="J158" s="80"/>
      <c r="K158" s="78"/>
      <c r="L158" s="50"/>
      <c r="M158" s="16"/>
      <c r="N158" s="16">
        <f>+L158*M158</f>
        <v>0</v>
      </c>
      <c r="O158" s="48"/>
    </row>
    <row r="159" spans="1:15" ht="15" customHeight="1" x14ac:dyDescent="0.25">
      <c r="A159" s="23">
        <f>IF(K159="","",MAX(A$2:A158)+1)</f>
        <v>86</v>
      </c>
      <c r="B159" s="13"/>
      <c r="C159" s="37" t="s">
        <v>72</v>
      </c>
      <c r="D159" s="83"/>
      <c r="E159" s="83"/>
      <c r="F159" s="83"/>
      <c r="G159" s="83"/>
      <c r="H159" s="83"/>
      <c r="I159" s="83"/>
      <c r="J159" s="80"/>
      <c r="K159" s="78" t="s">
        <v>15</v>
      </c>
      <c r="L159" s="50">
        <v>318</v>
      </c>
      <c r="M159" s="16"/>
      <c r="N159" s="16">
        <f>+L159*M159</f>
        <v>0</v>
      </c>
      <c r="O159" s="48"/>
    </row>
    <row r="160" spans="1:15" ht="15" customHeight="1" x14ac:dyDescent="0.25">
      <c r="A160" s="23">
        <f>IF(K160="","",MAX(A$2:A159)+1)</f>
        <v>87</v>
      </c>
      <c r="B160" s="13"/>
      <c r="C160" s="87" t="s">
        <v>73</v>
      </c>
      <c r="D160" s="83"/>
      <c r="E160" s="83"/>
      <c r="F160" s="83"/>
      <c r="G160" s="83"/>
      <c r="H160" s="83"/>
      <c r="I160" s="83"/>
      <c r="J160" s="80"/>
      <c r="K160" s="78" t="s">
        <v>7</v>
      </c>
      <c r="L160" s="50">
        <v>1</v>
      </c>
      <c r="M160" s="16"/>
      <c r="N160" s="16">
        <f>+L160*M160</f>
        <v>0</v>
      </c>
      <c r="O160" s="48"/>
    </row>
    <row r="161" spans="1:15" ht="15" customHeight="1" x14ac:dyDescent="0.25">
      <c r="A161" s="23" t="str">
        <f>IF(K161="","",MAX(A$2:A160)+1)</f>
        <v/>
      </c>
      <c r="B161" s="13"/>
      <c r="C161" s="21"/>
      <c r="J161" s="80"/>
      <c r="K161" s="78"/>
      <c r="L161" s="50"/>
      <c r="M161" s="16"/>
      <c r="N161" s="16">
        <f>+L161*M161</f>
        <v>0</v>
      </c>
      <c r="O161" s="48"/>
    </row>
    <row r="162" spans="1:15" ht="15" customHeight="1" x14ac:dyDescent="0.25">
      <c r="A162" s="23" t="str">
        <f>IF(K162="","",MAX(A$2:A161)+1)</f>
        <v/>
      </c>
      <c r="B162" s="13" t="s">
        <v>119</v>
      </c>
      <c r="C162" s="19" t="s">
        <v>74</v>
      </c>
      <c r="J162" s="80"/>
      <c r="K162" s="78"/>
      <c r="L162" s="50"/>
      <c r="M162" s="16"/>
      <c r="N162" s="16"/>
      <c r="O162" s="48"/>
    </row>
    <row r="163" spans="1:15" ht="15" customHeight="1" x14ac:dyDescent="0.25">
      <c r="A163" s="23">
        <f>IF(K163="","",MAX(A$2:A162)+1)</f>
        <v>88</v>
      </c>
      <c r="B163" s="13"/>
      <c r="C163" s="37" t="s">
        <v>91</v>
      </c>
      <c r="D163" s="21"/>
      <c r="J163" s="80"/>
      <c r="K163" s="78" t="s">
        <v>7</v>
      </c>
      <c r="L163" s="50">
        <v>1</v>
      </c>
      <c r="M163" s="16"/>
      <c r="N163" s="16">
        <f>+L163*M163</f>
        <v>0</v>
      </c>
      <c r="O163" s="48"/>
    </row>
    <row r="164" spans="1:15" ht="15" customHeight="1" x14ac:dyDescent="0.25">
      <c r="A164" s="23">
        <f>IF(K164="","",MAX(A$2:A163)+1)</f>
        <v>89</v>
      </c>
      <c r="B164" s="13"/>
      <c r="C164" s="37" t="s">
        <v>92</v>
      </c>
      <c r="D164" s="21"/>
      <c r="J164" s="80"/>
      <c r="K164" s="78" t="s">
        <v>61</v>
      </c>
      <c r="L164" s="51">
        <v>0.4</v>
      </c>
      <c r="M164" s="16"/>
      <c r="N164" s="16">
        <f>+L164*M164</f>
        <v>0</v>
      </c>
      <c r="O164" s="48"/>
    </row>
    <row r="165" spans="1:15" ht="15" customHeight="1" x14ac:dyDescent="0.25">
      <c r="A165" s="23">
        <f>IF(K165="","",MAX(A$2:A164)+1)</f>
        <v>90</v>
      </c>
      <c r="B165" s="13"/>
      <c r="C165" s="37" t="s">
        <v>99</v>
      </c>
      <c r="D165" s="21"/>
      <c r="J165" s="80"/>
      <c r="K165" s="78" t="s">
        <v>61</v>
      </c>
      <c r="L165" s="51">
        <v>0.4</v>
      </c>
      <c r="M165" s="16"/>
      <c r="N165" s="16">
        <f>+L165*M165</f>
        <v>0</v>
      </c>
      <c r="O165" s="48"/>
    </row>
    <row r="166" spans="1:15" ht="15" customHeight="1" x14ac:dyDescent="0.25">
      <c r="A166" s="23" t="str">
        <f>IF(K166="","",MAX(A$2:A165)+1)</f>
        <v/>
      </c>
      <c r="B166" s="13"/>
      <c r="C166" s="37" t="s">
        <v>93</v>
      </c>
      <c r="D166" s="21"/>
      <c r="J166" s="80"/>
      <c r="K166" s="78"/>
      <c r="L166" s="50"/>
      <c r="M166" s="16"/>
      <c r="N166" s="16">
        <f t="shared" ref="N166:N170" si="9">+L166*M166</f>
        <v>0</v>
      </c>
      <c r="O166" s="48"/>
    </row>
    <row r="167" spans="1:15" ht="15" customHeight="1" x14ac:dyDescent="0.25">
      <c r="A167" s="23">
        <f>IF(K167="","",MAX(A$2:A166)+1)</f>
        <v>91</v>
      </c>
      <c r="B167" s="13"/>
      <c r="C167" s="36" t="s">
        <v>94</v>
      </c>
      <c r="D167" s="21"/>
      <c r="J167" s="80"/>
      <c r="K167" s="78" t="s">
        <v>32</v>
      </c>
      <c r="L167" s="23">
        <v>2</v>
      </c>
      <c r="M167" s="16"/>
      <c r="N167" s="16">
        <f t="shared" si="9"/>
        <v>0</v>
      </c>
      <c r="O167" s="48"/>
    </row>
    <row r="168" spans="1:15" ht="15" customHeight="1" x14ac:dyDescent="0.25">
      <c r="A168" s="23">
        <f>IF(K168="","",MAX(A$2:A167)+1)</f>
        <v>92</v>
      </c>
      <c r="B168" s="13"/>
      <c r="C168" s="36" t="s">
        <v>95</v>
      </c>
      <c r="D168" s="21"/>
      <c r="J168" s="80"/>
      <c r="K168" s="78" t="s">
        <v>32</v>
      </c>
      <c r="L168" s="23">
        <v>2</v>
      </c>
      <c r="M168" s="16"/>
      <c r="N168" s="16">
        <f t="shared" si="9"/>
        <v>0</v>
      </c>
      <c r="O168" s="48"/>
    </row>
    <row r="169" spans="1:15" ht="15" customHeight="1" x14ac:dyDescent="0.25">
      <c r="A169" s="23">
        <f>IF(K169="","",MAX(A$2:A168)+1)</f>
        <v>93</v>
      </c>
      <c r="B169" s="13"/>
      <c r="C169" s="36" t="s">
        <v>96</v>
      </c>
      <c r="D169" s="21"/>
      <c r="J169" s="80"/>
      <c r="K169" s="78" t="s">
        <v>32</v>
      </c>
      <c r="L169" s="23">
        <v>2</v>
      </c>
      <c r="M169" s="16"/>
      <c r="N169" s="16">
        <f t="shared" si="9"/>
        <v>0</v>
      </c>
      <c r="O169" s="48"/>
    </row>
    <row r="170" spans="1:15" ht="15" customHeight="1" x14ac:dyDescent="0.25">
      <c r="A170" s="23">
        <f>IF(K170="","",MAX(A$2:A169)+1)</f>
        <v>94</v>
      </c>
      <c r="B170" s="13"/>
      <c r="C170" s="36" t="s">
        <v>97</v>
      </c>
      <c r="D170" s="21"/>
      <c r="J170" s="80"/>
      <c r="K170" s="78" t="s">
        <v>32</v>
      </c>
      <c r="L170" s="23">
        <v>2</v>
      </c>
      <c r="M170" s="16"/>
      <c r="N170" s="16">
        <f t="shared" si="9"/>
        <v>0</v>
      </c>
      <c r="O170" s="48"/>
    </row>
    <row r="171" spans="1:15" ht="15" customHeight="1" x14ac:dyDescent="0.25">
      <c r="A171" s="23">
        <f>IF(K171="","",MAX(A$2:A170)+1)</f>
        <v>95</v>
      </c>
      <c r="B171" s="13"/>
      <c r="C171" s="37" t="s">
        <v>98</v>
      </c>
      <c r="J171" s="80"/>
      <c r="K171" s="78" t="s">
        <v>61</v>
      </c>
      <c r="L171" s="51">
        <v>0.7</v>
      </c>
      <c r="M171" s="16"/>
      <c r="N171" s="16">
        <f>+L171*M171</f>
        <v>0</v>
      </c>
      <c r="O171" s="48"/>
    </row>
    <row r="172" spans="1:15" ht="15" customHeight="1" x14ac:dyDescent="0.25">
      <c r="A172" s="23" t="str">
        <f>IF(K172="","",MAX(A$2:A171)+1)</f>
        <v/>
      </c>
      <c r="B172" s="13"/>
      <c r="C172" s="75"/>
      <c r="D172" s="83"/>
      <c r="E172" s="83"/>
      <c r="F172" s="83"/>
      <c r="G172" s="83"/>
      <c r="H172" s="83"/>
      <c r="I172" s="83"/>
      <c r="J172" s="80"/>
      <c r="K172" s="78"/>
      <c r="L172" s="50"/>
      <c r="M172" s="6"/>
      <c r="N172" s="16">
        <f t="shared" si="8"/>
        <v>0</v>
      </c>
      <c r="O172" s="48"/>
    </row>
    <row r="173" spans="1:15" ht="15" customHeight="1" x14ac:dyDescent="0.25">
      <c r="A173" s="23" t="str">
        <f>IF(K173="","",MAX(A$2:A172)+1)</f>
        <v/>
      </c>
      <c r="B173" s="13" t="s">
        <v>120</v>
      </c>
      <c r="C173" s="95" t="s">
        <v>55</v>
      </c>
      <c r="D173" s="83"/>
      <c r="E173" s="83"/>
      <c r="F173" s="83"/>
      <c r="G173" s="83"/>
      <c r="H173" s="83"/>
      <c r="I173" s="83"/>
      <c r="J173" s="80"/>
      <c r="K173" s="78"/>
      <c r="L173" s="50"/>
      <c r="M173" s="16"/>
      <c r="N173" s="16">
        <f t="shared" si="8"/>
        <v>0</v>
      </c>
      <c r="O173" s="48"/>
    </row>
    <row r="174" spans="1:15" ht="15" customHeight="1" x14ac:dyDescent="0.25">
      <c r="A174" s="23">
        <f>IF(K174="","",MAX(A$2:A173)+1)</f>
        <v>96</v>
      </c>
      <c r="B174" s="13"/>
      <c r="C174" s="21" t="s">
        <v>56</v>
      </c>
      <c r="D174" s="83"/>
      <c r="E174" s="83"/>
      <c r="F174" s="83"/>
      <c r="G174" s="83"/>
      <c r="H174" s="83"/>
      <c r="I174" s="83"/>
      <c r="J174" s="80"/>
      <c r="K174" s="78" t="s">
        <v>9</v>
      </c>
      <c r="L174" s="50">
        <v>355</v>
      </c>
      <c r="M174" s="16"/>
      <c r="N174" s="16">
        <f t="shared" si="8"/>
        <v>0</v>
      </c>
      <c r="O174" s="48"/>
    </row>
    <row r="175" spans="1:15" ht="15" customHeight="1" x14ac:dyDescent="0.25">
      <c r="A175" s="23" t="str">
        <f>IF(K175="","",MAX(A$2:A174)+1)</f>
        <v/>
      </c>
      <c r="B175" s="13"/>
      <c r="C175" s="75"/>
      <c r="D175" s="83"/>
      <c r="E175" s="83"/>
      <c r="F175" s="83"/>
      <c r="G175" s="83"/>
      <c r="H175" s="83"/>
      <c r="I175" s="83"/>
      <c r="J175" s="80"/>
      <c r="K175" s="78"/>
      <c r="L175" s="50"/>
      <c r="M175" s="16"/>
      <c r="N175" s="16">
        <f t="shared" si="8"/>
        <v>0</v>
      </c>
      <c r="O175" s="48"/>
    </row>
    <row r="176" spans="1:15" ht="15" customHeight="1" x14ac:dyDescent="0.25">
      <c r="A176" s="23" t="str">
        <f>IF(K176="","",MAX(A$2:A175)+1)</f>
        <v/>
      </c>
      <c r="B176" s="13" t="s">
        <v>121</v>
      </c>
      <c r="C176" s="19" t="s">
        <v>57</v>
      </c>
      <c r="D176" s="83"/>
      <c r="E176" s="83"/>
      <c r="F176" s="83"/>
      <c r="G176" s="83"/>
      <c r="H176" s="83"/>
      <c r="I176" s="83"/>
      <c r="J176" s="80"/>
      <c r="K176" s="78"/>
      <c r="L176" s="50"/>
      <c r="M176" s="16"/>
      <c r="N176" s="16">
        <f t="shared" si="8"/>
        <v>0</v>
      </c>
      <c r="O176" s="48"/>
    </row>
    <row r="177" spans="1:15" ht="15" customHeight="1" x14ac:dyDescent="0.25">
      <c r="A177" s="23">
        <f>IF(K177="","",MAX(A$2:A176)+1)</f>
        <v>97</v>
      </c>
      <c r="B177" s="13"/>
      <c r="C177" s="21" t="s">
        <v>58</v>
      </c>
      <c r="D177" s="83"/>
      <c r="E177" s="83"/>
      <c r="F177" s="83"/>
      <c r="G177" s="83"/>
      <c r="H177" s="83"/>
      <c r="I177" s="83"/>
      <c r="J177" s="80"/>
      <c r="K177" s="78" t="s">
        <v>59</v>
      </c>
      <c r="L177" s="50">
        <v>30</v>
      </c>
      <c r="M177" s="16"/>
      <c r="N177" s="16">
        <f t="shared" si="8"/>
        <v>0</v>
      </c>
      <c r="O177" s="48"/>
    </row>
    <row r="178" spans="1:15" ht="15" customHeight="1" x14ac:dyDescent="0.25">
      <c r="A178" s="23" t="str">
        <f>IF(K178="","",MAX(A$2:A177)+1)</f>
        <v/>
      </c>
      <c r="B178" s="13"/>
      <c r="C178" s="75"/>
      <c r="D178" s="83"/>
      <c r="E178" s="83"/>
      <c r="F178" s="83"/>
      <c r="G178" s="83"/>
      <c r="H178" s="83"/>
      <c r="I178" s="83"/>
      <c r="J178" s="80"/>
      <c r="K178" s="78"/>
      <c r="L178" s="50"/>
      <c r="M178" s="16"/>
      <c r="N178" s="16">
        <f t="shared" si="8"/>
        <v>0</v>
      </c>
      <c r="O178" s="48"/>
    </row>
    <row r="179" spans="1:15" ht="15" customHeight="1" x14ac:dyDescent="0.25">
      <c r="A179" s="23" t="str">
        <f>IF(K179="","",MAX(A$2:A178)+1)</f>
        <v/>
      </c>
      <c r="B179" s="13" t="s">
        <v>122</v>
      </c>
      <c r="C179" s="19" t="s">
        <v>27</v>
      </c>
      <c r="J179" s="80"/>
      <c r="K179" s="78"/>
      <c r="L179" s="15"/>
      <c r="M179" s="16"/>
      <c r="N179" s="16">
        <f t="shared" si="8"/>
        <v>0</v>
      </c>
      <c r="O179" s="48"/>
    </row>
    <row r="180" spans="1:15" ht="15" customHeight="1" x14ac:dyDescent="0.25">
      <c r="A180" s="23" t="str">
        <f>IF(K180="","",MAX(A$2:A179)+1)</f>
        <v/>
      </c>
      <c r="B180" s="13"/>
      <c r="C180" s="21" t="s">
        <v>60</v>
      </c>
      <c r="J180" s="80"/>
      <c r="K180" s="78"/>
      <c r="L180" s="50"/>
      <c r="M180" s="16"/>
      <c r="N180" s="16"/>
    </row>
    <row r="181" spans="1:15" ht="15" customHeight="1" x14ac:dyDescent="0.25">
      <c r="A181" s="23">
        <f>IF(K181="","",MAX(A$2:A180)+1)</f>
        <v>98</v>
      </c>
      <c r="B181" s="13"/>
      <c r="C181" s="37" t="s">
        <v>75</v>
      </c>
      <c r="J181" s="80"/>
      <c r="K181" s="78" t="s">
        <v>31</v>
      </c>
      <c r="L181" s="50">
        <v>209</v>
      </c>
      <c r="M181" s="16"/>
      <c r="N181" s="16">
        <f t="shared" ref="N181:N192" si="10">+L181*M181</f>
        <v>0</v>
      </c>
    </row>
    <row r="182" spans="1:15" ht="15" customHeight="1" x14ac:dyDescent="0.25">
      <c r="A182" s="23">
        <f>IF(K182="","",MAX(A$2:A181)+1)</f>
        <v>99</v>
      </c>
      <c r="B182" s="13"/>
      <c r="C182" s="37" t="s">
        <v>108</v>
      </c>
      <c r="J182" s="80"/>
      <c r="K182" s="88" t="s">
        <v>33</v>
      </c>
      <c r="L182" s="50"/>
      <c r="M182" s="16"/>
      <c r="N182" s="16"/>
    </row>
    <row r="183" spans="1:15" ht="15" customHeight="1" x14ac:dyDescent="0.25">
      <c r="A183" s="23">
        <f>IF(K183="","",MAX(A$2:A182)+1)</f>
        <v>100</v>
      </c>
      <c r="B183" s="13"/>
      <c r="C183" s="37" t="s">
        <v>105</v>
      </c>
      <c r="J183" s="80"/>
      <c r="K183" s="78" t="s">
        <v>31</v>
      </c>
      <c r="L183" s="50">
        <v>196</v>
      </c>
      <c r="M183" s="16"/>
      <c r="N183" s="16">
        <f t="shared" ref="N183" si="11">+L183*M183</f>
        <v>0</v>
      </c>
      <c r="O183" s="55"/>
    </row>
    <row r="184" spans="1:15" ht="15" customHeight="1" x14ac:dyDescent="0.25">
      <c r="A184" s="23" t="str">
        <f>IF(K184="","",MAX(A$2:A183)+1)</f>
        <v/>
      </c>
      <c r="B184" s="13"/>
      <c r="C184" s="21"/>
      <c r="J184" s="80"/>
      <c r="K184" s="78"/>
      <c r="L184" s="50"/>
      <c r="M184" s="16"/>
      <c r="N184" s="16">
        <f t="shared" si="10"/>
        <v>0</v>
      </c>
    </row>
    <row r="185" spans="1:15" ht="15" customHeight="1" x14ac:dyDescent="0.25">
      <c r="A185" s="23" t="str">
        <f>IF(K185="","",MAX(A$2:A184)+1)</f>
        <v/>
      </c>
      <c r="B185" s="13" t="s">
        <v>123</v>
      </c>
      <c r="C185" s="19" t="s">
        <v>76</v>
      </c>
      <c r="J185" s="80"/>
      <c r="K185" s="78"/>
      <c r="L185" s="50"/>
      <c r="M185" s="16"/>
      <c r="N185" s="16">
        <f t="shared" si="10"/>
        <v>0</v>
      </c>
    </row>
    <row r="186" spans="1:15" ht="15" customHeight="1" x14ac:dyDescent="0.25">
      <c r="A186" s="23">
        <f>IF(K186="","",MAX(A$2:A185)+1)</f>
        <v>101</v>
      </c>
      <c r="B186" s="13"/>
      <c r="C186" s="37" t="s">
        <v>132</v>
      </c>
      <c r="J186" s="80"/>
      <c r="K186" s="78" t="s">
        <v>9</v>
      </c>
      <c r="L186" s="50">
        <v>50</v>
      </c>
      <c r="M186" s="16"/>
      <c r="N186" s="16">
        <f>+L186*M186</f>
        <v>0</v>
      </c>
    </row>
    <row r="187" spans="1:15" ht="15" customHeight="1" x14ac:dyDescent="0.25">
      <c r="A187" s="23"/>
      <c r="B187" s="13"/>
      <c r="C187" s="37" t="s">
        <v>133</v>
      </c>
      <c r="J187" s="80"/>
      <c r="K187" s="78" t="s">
        <v>9</v>
      </c>
      <c r="L187" s="50">
        <v>100</v>
      </c>
      <c r="M187" s="16"/>
      <c r="N187" s="16">
        <f>+L187*M187</f>
        <v>0</v>
      </c>
    </row>
    <row r="188" spans="1:15" ht="15" customHeight="1" x14ac:dyDescent="0.25">
      <c r="A188" s="23" t="str">
        <f>IF(K188="","",MAX(A$2:A187)+1)</f>
        <v/>
      </c>
      <c r="B188" s="13"/>
      <c r="C188" s="21"/>
      <c r="J188" s="80"/>
      <c r="K188" s="78"/>
      <c r="L188" s="50"/>
      <c r="M188" s="16"/>
      <c r="N188" s="16">
        <f t="shared" si="10"/>
        <v>0</v>
      </c>
    </row>
    <row r="189" spans="1:15" ht="15" customHeight="1" x14ac:dyDescent="0.25">
      <c r="A189" s="23" t="str">
        <f>IF(K189="","",MAX(A$2:A188)+1)</f>
        <v/>
      </c>
      <c r="B189" s="13" t="s">
        <v>125</v>
      </c>
      <c r="C189" s="19" t="s">
        <v>109</v>
      </c>
      <c r="J189" s="80"/>
      <c r="K189" s="78"/>
      <c r="L189" s="50"/>
      <c r="M189" s="16"/>
      <c r="N189" s="16">
        <f t="shared" si="10"/>
        <v>0</v>
      </c>
    </row>
    <row r="190" spans="1:15" ht="15" customHeight="1" x14ac:dyDescent="0.25">
      <c r="A190" s="23">
        <f>IF(K190="","",MAX(A$2:A189)+1)</f>
        <v>102</v>
      </c>
      <c r="B190" s="13"/>
      <c r="C190" s="37" t="s">
        <v>111</v>
      </c>
      <c r="I190" s="100" t="s">
        <v>146</v>
      </c>
      <c r="J190" s="80"/>
      <c r="K190" s="78" t="s">
        <v>7</v>
      </c>
      <c r="L190" s="50">
        <v>1</v>
      </c>
      <c r="M190" s="16"/>
      <c r="N190" s="16">
        <f>+L190*M190</f>
        <v>0</v>
      </c>
    </row>
    <row r="191" spans="1:15" ht="15.6" customHeight="1" x14ac:dyDescent="0.25">
      <c r="A191" s="23">
        <f>IF(K191="","",MAX(A$2:A190)+1)</f>
        <v>103</v>
      </c>
      <c r="B191" s="13"/>
      <c r="C191" s="37" t="s">
        <v>138</v>
      </c>
      <c r="J191" s="80"/>
      <c r="K191" s="78" t="s">
        <v>7</v>
      </c>
      <c r="L191" s="50">
        <v>1</v>
      </c>
      <c r="M191" s="16"/>
      <c r="N191" s="16">
        <f t="shared" si="10"/>
        <v>0</v>
      </c>
    </row>
    <row r="192" spans="1:15" ht="15.6" customHeight="1" x14ac:dyDescent="0.25">
      <c r="A192" s="23">
        <f>IF(K192="","",MAX(A$2:A191)+1)</f>
        <v>104</v>
      </c>
      <c r="B192" s="13"/>
      <c r="C192" s="37" t="s">
        <v>110</v>
      </c>
      <c r="J192" s="80"/>
      <c r="K192" s="78" t="s">
        <v>8</v>
      </c>
      <c r="L192" s="23">
        <v>1</v>
      </c>
      <c r="M192" s="16"/>
      <c r="N192" s="16">
        <f t="shared" si="10"/>
        <v>0</v>
      </c>
    </row>
    <row r="193" spans="1:17" ht="15" customHeight="1" x14ac:dyDescent="0.25">
      <c r="A193" s="23" t="str">
        <f>IF(K193="","",MAX(A$2:A192)+1)</f>
        <v/>
      </c>
      <c r="B193" s="13"/>
      <c r="C193" s="21"/>
      <c r="J193" s="80"/>
      <c r="K193" s="78"/>
      <c r="L193" s="50"/>
      <c r="M193" s="16"/>
      <c r="N193" s="16">
        <f t="shared" ref="N193" si="12">+L193*M193</f>
        <v>0</v>
      </c>
    </row>
    <row r="194" spans="1:17" ht="15" customHeight="1" x14ac:dyDescent="0.25">
      <c r="A194" s="23" t="str">
        <f>IF(K194="","",MAX(A$2:A193)+1)</f>
        <v/>
      </c>
      <c r="B194" s="13" t="s">
        <v>126</v>
      </c>
      <c r="C194" s="19" t="s">
        <v>112</v>
      </c>
      <c r="J194" s="80"/>
      <c r="K194" s="78"/>
      <c r="L194" s="50"/>
      <c r="M194" s="16"/>
      <c r="N194" s="16"/>
    </row>
    <row r="195" spans="1:17" ht="15" customHeight="1" x14ac:dyDescent="0.25">
      <c r="A195" s="23" t="str">
        <f>IF(K195="","",MAX(A$2:A194)+1)</f>
        <v/>
      </c>
      <c r="B195" s="13"/>
      <c r="C195" s="21" t="s">
        <v>139</v>
      </c>
      <c r="J195" s="80"/>
      <c r="K195" s="78"/>
      <c r="L195" s="50"/>
      <c r="M195" s="16"/>
      <c r="N195" s="16">
        <f t="shared" ref="N195:N201" si="13">+L195*M195</f>
        <v>0</v>
      </c>
    </row>
    <row r="196" spans="1:17" ht="15" customHeight="1" x14ac:dyDescent="0.25">
      <c r="A196" s="23">
        <f>IF(K196="","",MAX(A$2:A195)+1)</f>
        <v>105</v>
      </c>
      <c r="B196" s="13"/>
      <c r="C196" s="37" t="s">
        <v>142</v>
      </c>
      <c r="I196" s="108"/>
      <c r="J196" s="80"/>
      <c r="K196" s="78" t="s">
        <v>8</v>
      </c>
      <c r="L196" s="23">
        <v>1</v>
      </c>
      <c r="M196" s="16"/>
      <c r="N196" s="16">
        <f t="shared" si="13"/>
        <v>0</v>
      </c>
    </row>
    <row r="197" spans="1:17" ht="15" customHeight="1" x14ac:dyDescent="0.25">
      <c r="A197" s="23">
        <f>IF(K197="","",MAX(A$2:A196)+1)</f>
        <v>106</v>
      </c>
      <c r="B197" s="13"/>
      <c r="C197" s="37" t="s">
        <v>140</v>
      </c>
      <c r="I197" s="108"/>
      <c r="J197" s="80"/>
      <c r="K197" s="78" t="s">
        <v>8</v>
      </c>
      <c r="L197" s="23">
        <v>1</v>
      </c>
      <c r="M197" s="16"/>
      <c r="N197" s="16">
        <f t="shared" si="13"/>
        <v>0</v>
      </c>
    </row>
    <row r="198" spans="1:17" ht="15" customHeight="1" x14ac:dyDescent="0.25">
      <c r="A198" s="23">
        <f>IF(K198="","",MAX(A$2:A197)+1)</f>
        <v>107</v>
      </c>
      <c r="B198" s="13"/>
      <c r="C198" s="37" t="s">
        <v>141</v>
      </c>
      <c r="I198" s="108"/>
      <c r="J198" s="80"/>
      <c r="K198" s="78" t="s">
        <v>8</v>
      </c>
      <c r="L198" s="23">
        <v>1</v>
      </c>
      <c r="M198" s="16"/>
      <c r="N198" s="16">
        <f>+L198*M198</f>
        <v>0</v>
      </c>
      <c r="Q198" s="119"/>
    </row>
    <row r="199" spans="1:17" ht="15" customHeight="1" x14ac:dyDescent="0.25">
      <c r="A199" s="23">
        <f>IF(K199="","",MAX(A$2:A198)+1)</f>
        <v>108</v>
      </c>
      <c r="B199" s="13"/>
      <c r="C199" s="37" t="s">
        <v>143</v>
      </c>
      <c r="I199" s="108"/>
      <c r="J199" s="80"/>
      <c r="K199" s="78" t="s">
        <v>8</v>
      </c>
      <c r="L199" s="23">
        <v>1</v>
      </c>
      <c r="M199" s="16"/>
      <c r="N199" s="16">
        <f t="shared" si="13"/>
        <v>0</v>
      </c>
    </row>
    <row r="200" spans="1:17" ht="15" customHeight="1" x14ac:dyDescent="0.25">
      <c r="A200" s="23">
        <f>IF(K200="","",MAX(A$2:A199)+1)</f>
        <v>109</v>
      </c>
      <c r="B200" s="13"/>
      <c r="C200" s="37" t="s">
        <v>144</v>
      </c>
      <c r="I200" s="108"/>
      <c r="J200" s="80"/>
      <c r="K200" s="78" t="s">
        <v>8</v>
      </c>
      <c r="L200" s="23">
        <v>1</v>
      </c>
      <c r="M200" s="16"/>
      <c r="N200" s="16">
        <f t="shared" si="13"/>
        <v>0</v>
      </c>
    </row>
    <row r="201" spans="1:17" ht="15" customHeight="1" x14ac:dyDescent="0.25">
      <c r="A201" s="23">
        <f>IF(K201="","",MAX(A$2:A200)+1)</f>
        <v>110</v>
      </c>
      <c r="B201" s="13"/>
      <c r="C201" s="37" t="s">
        <v>145</v>
      </c>
      <c r="I201" s="108"/>
      <c r="J201" s="80"/>
      <c r="K201" s="78" t="s">
        <v>8</v>
      </c>
      <c r="L201" s="23">
        <v>1</v>
      </c>
      <c r="M201" s="16"/>
      <c r="N201" s="16">
        <f t="shared" si="13"/>
        <v>0</v>
      </c>
    </row>
    <row r="202" spans="1:17" s="21" customFormat="1" ht="15" customHeight="1" x14ac:dyDescent="0.25">
      <c r="A202" s="23" t="str">
        <f>IF(K202="","",MAX(A$2:A201)+1)</f>
        <v/>
      </c>
      <c r="B202" s="13"/>
      <c r="C202" s="17"/>
      <c r="D202" s="73"/>
      <c r="E202" s="73"/>
      <c r="F202" s="73"/>
      <c r="G202" s="73"/>
      <c r="H202" s="73"/>
      <c r="I202" s="73"/>
      <c r="J202" s="53"/>
      <c r="K202" s="79"/>
      <c r="L202" s="50"/>
      <c r="M202" s="16"/>
      <c r="N202" s="52"/>
      <c r="O202" s="5"/>
      <c r="P202" s="48"/>
    </row>
    <row r="203" spans="1:17" s="21" customFormat="1" ht="25.15" customHeight="1" x14ac:dyDescent="0.25">
      <c r="A203" s="23" t="str">
        <f>IF(K203="","",MAX(A$2:A202)+1)</f>
        <v/>
      </c>
      <c r="B203" s="13"/>
      <c r="C203" s="17"/>
      <c r="D203" s="73"/>
      <c r="E203" s="73"/>
      <c r="F203" s="73"/>
      <c r="G203" s="73"/>
      <c r="H203" s="73"/>
      <c r="I203" s="73"/>
      <c r="J203" s="105" t="s">
        <v>102</v>
      </c>
      <c r="K203" s="79"/>
      <c r="L203" s="18"/>
      <c r="M203" s="106"/>
      <c r="N203" s="107">
        <f>SUM(N105:N201)</f>
        <v>0</v>
      </c>
      <c r="O203" s="5"/>
      <c r="Q203" s="120"/>
    </row>
    <row r="204" spans="1:17" s="21" customFormat="1" ht="15" customHeight="1" x14ac:dyDescent="0.25">
      <c r="A204" s="23" t="str">
        <f>IF(K204="","",MAX(A$2:A203)+1)</f>
        <v/>
      </c>
      <c r="B204" s="13"/>
      <c r="C204" s="17"/>
      <c r="D204" s="73"/>
      <c r="E204" s="73"/>
      <c r="F204" s="73"/>
      <c r="G204" s="73"/>
      <c r="H204" s="73"/>
      <c r="I204" s="73"/>
      <c r="J204" s="53"/>
      <c r="K204" s="79"/>
      <c r="L204" s="18"/>
      <c r="M204" s="18"/>
      <c r="N204" s="18"/>
      <c r="O204" s="5"/>
    </row>
    <row r="205" spans="1:17" s="21" customFormat="1" ht="15" customHeight="1" x14ac:dyDescent="0.25">
      <c r="A205" s="23">
        <f>IF(K205="","",MAX(A$2:A204)+1)</f>
        <v>111</v>
      </c>
      <c r="B205" s="13" t="s">
        <v>147</v>
      </c>
      <c r="C205" s="19" t="s">
        <v>136</v>
      </c>
      <c r="D205" s="73"/>
      <c r="E205" s="73"/>
      <c r="F205" s="73"/>
      <c r="G205" s="73"/>
      <c r="H205" s="73"/>
      <c r="I205" s="73"/>
      <c r="J205" s="53"/>
      <c r="K205" s="79" t="s">
        <v>7</v>
      </c>
      <c r="L205" s="18">
        <v>1</v>
      </c>
      <c r="M205" s="18"/>
      <c r="N205" s="18">
        <f t="shared" ref="N205" si="14">+M205*L205</f>
        <v>0</v>
      </c>
      <c r="O205" s="5"/>
    </row>
    <row r="206" spans="1:17" x14ac:dyDescent="0.25">
      <c r="A206" s="27"/>
      <c r="B206" s="25"/>
      <c r="C206" s="26"/>
      <c r="E206" s="2"/>
      <c r="F206" s="2"/>
      <c r="G206" s="2"/>
      <c r="H206" s="2"/>
      <c r="I206" s="2"/>
      <c r="J206" s="82"/>
      <c r="K206" s="81"/>
      <c r="L206" s="38"/>
      <c r="M206" s="38"/>
      <c r="N206" s="38"/>
    </row>
    <row r="207" spans="1:17" ht="4.9000000000000004" customHeight="1" thickBot="1" x14ac:dyDescent="0.3">
      <c r="A207" s="30"/>
      <c r="B207" s="28"/>
      <c r="C207" s="29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30"/>
    </row>
    <row r="208" spans="1:17" ht="21" customHeight="1" x14ac:dyDescent="0.25">
      <c r="E208" s="2"/>
      <c r="F208" s="2"/>
      <c r="G208" s="2"/>
      <c r="H208" s="111"/>
      <c r="I208" s="2"/>
      <c r="J208" s="109"/>
      <c r="K208" s="84" t="s">
        <v>28</v>
      </c>
      <c r="L208" s="31"/>
      <c r="M208" s="32"/>
      <c r="N208" s="93">
        <f>N203+N102+N205</f>
        <v>0</v>
      </c>
    </row>
    <row r="209" spans="1:18" ht="21" customHeight="1" x14ac:dyDescent="0.25">
      <c r="E209" s="2"/>
      <c r="F209" s="2"/>
      <c r="G209" s="2"/>
      <c r="H209" s="111"/>
      <c r="I209" s="2"/>
      <c r="J209" s="110" t="str">
        <f>+C5</f>
        <v>TRANCHE FERME - ZONE MATHURINS</v>
      </c>
      <c r="K209" s="85" t="s">
        <v>54</v>
      </c>
      <c r="L209" s="96"/>
      <c r="M209" s="20"/>
      <c r="N209" s="33">
        <f>N208*0.2</f>
        <v>0</v>
      </c>
    </row>
    <row r="210" spans="1:18" ht="21" customHeight="1" thickBot="1" x14ac:dyDescent="0.3">
      <c r="E210" s="2"/>
      <c r="F210" s="2"/>
      <c r="G210" s="2"/>
      <c r="H210" s="111"/>
      <c r="I210" s="2"/>
      <c r="J210" s="109"/>
      <c r="K210" s="86" t="s">
        <v>29</v>
      </c>
      <c r="L210" s="34"/>
      <c r="M210" s="35"/>
      <c r="N210" s="94">
        <f>N208*1.2</f>
        <v>0</v>
      </c>
    </row>
    <row r="212" spans="1:18" ht="15" x14ac:dyDescent="0.25">
      <c r="A212" s="101"/>
      <c r="B212" s="102"/>
      <c r="C212" s="140"/>
      <c r="D212" s="141"/>
      <c r="E212" s="141"/>
      <c r="F212" s="141"/>
      <c r="G212" s="141"/>
      <c r="H212" s="141"/>
      <c r="I212" s="141"/>
      <c r="J212" s="142"/>
      <c r="K212" s="103"/>
      <c r="L212" s="104"/>
      <c r="M212" s="99"/>
      <c r="N212" s="99"/>
    </row>
    <row r="213" spans="1:18" ht="46.15" customHeight="1" x14ac:dyDescent="0.25">
      <c r="A213" s="13"/>
      <c r="B213" s="14"/>
      <c r="C213" s="140" t="s">
        <v>171</v>
      </c>
      <c r="D213" s="141"/>
      <c r="E213" s="141"/>
      <c r="F213" s="141"/>
      <c r="G213" s="141"/>
      <c r="H213" s="141"/>
      <c r="I213" s="141"/>
      <c r="J213" s="142"/>
      <c r="K213" s="78"/>
      <c r="L213" s="15"/>
      <c r="M213" s="16"/>
      <c r="N213" s="16"/>
      <c r="R213" s="57"/>
    </row>
    <row r="214" spans="1:18" ht="21" customHeight="1" x14ac:dyDescent="0.25">
      <c r="A214" s="23" t="str">
        <f>IF(K214="","",MAX(A$2:A213)+1)</f>
        <v/>
      </c>
      <c r="B214" s="14"/>
      <c r="C214" s="89"/>
      <c r="D214" s="90"/>
      <c r="E214" s="90"/>
      <c r="F214" s="90"/>
      <c r="G214" s="90"/>
      <c r="H214" s="90"/>
      <c r="I214" s="90"/>
      <c r="J214" s="91"/>
      <c r="K214" s="78"/>
      <c r="L214" s="15"/>
      <c r="M214" s="16"/>
      <c r="N214" s="16">
        <f t="shared" ref="N214" si="15">+M214*L214</f>
        <v>0</v>
      </c>
      <c r="R214" s="92"/>
    </row>
    <row r="215" spans="1:18" ht="15" customHeight="1" x14ac:dyDescent="0.25">
      <c r="A215" s="23" t="str">
        <f>IF(K215="","",MAX(A$2:A214)+1)</f>
        <v/>
      </c>
      <c r="B215" s="13" t="s">
        <v>117</v>
      </c>
      <c r="C215" s="19" t="s">
        <v>34</v>
      </c>
      <c r="J215" s="80"/>
      <c r="K215" s="78"/>
      <c r="L215" s="15"/>
      <c r="M215" s="16"/>
      <c r="N215" s="16"/>
      <c r="O215" s="48"/>
    </row>
    <row r="216" spans="1:18" ht="15" customHeight="1" x14ac:dyDescent="0.25">
      <c r="A216" s="23">
        <f>IF(K216="","",MAX(A$2:A215)+1)</f>
        <v>112</v>
      </c>
      <c r="B216" s="13"/>
      <c r="C216" s="37" t="s">
        <v>81</v>
      </c>
      <c r="J216" s="80"/>
      <c r="K216" s="78" t="s">
        <v>7</v>
      </c>
      <c r="L216" s="50">
        <v>1</v>
      </c>
      <c r="M216" s="16"/>
      <c r="N216" s="16">
        <f t="shared" ref="N216" si="16">+M216*L216</f>
        <v>0</v>
      </c>
      <c r="O216" s="48"/>
    </row>
    <row r="217" spans="1:18" ht="15" customHeight="1" x14ac:dyDescent="0.25">
      <c r="A217" s="23" t="str">
        <f>IF(K217="","",MAX(A$2:A216)+1)</f>
        <v/>
      </c>
      <c r="B217" s="13"/>
      <c r="C217" s="37" t="s">
        <v>35</v>
      </c>
      <c r="J217" s="80"/>
      <c r="K217" s="78"/>
      <c r="L217" s="50"/>
      <c r="M217" s="16"/>
      <c r="N217" s="16"/>
      <c r="O217" s="48"/>
    </row>
    <row r="218" spans="1:18" ht="15" customHeight="1" x14ac:dyDescent="0.25">
      <c r="A218" s="23">
        <f>IF(K218="","",MAX(A$2:A217)+1)</f>
        <v>113</v>
      </c>
      <c r="B218" s="13"/>
      <c r="C218" s="36" t="s">
        <v>63</v>
      </c>
      <c r="J218" s="80"/>
      <c r="K218" s="78" t="s">
        <v>7</v>
      </c>
      <c r="L218" s="50">
        <v>1</v>
      </c>
      <c r="M218" s="16"/>
      <c r="N218" s="16">
        <f>+M218*L218</f>
        <v>0</v>
      </c>
      <c r="O218" s="48"/>
    </row>
    <row r="219" spans="1:18" ht="15" customHeight="1" x14ac:dyDescent="0.25">
      <c r="A219" s="23">
        <f>IF(K219="","",MAX(A$2:A218)+1)</f>
        <v>114</v>
      </c>
      <c r="B219" s="13"/>
      <c r="C219" s="36" t="s">
        <v>64</v>
      </c>
      <c r="J219" s="80"/>
      <c r="K219" s="78" t="s">
        <v>7</v>
      </c>
      <c r="L219" s="50">
        <v>1</v>
      </c>
      <c r="M219" s="16"/>
      <c r="N219" s="16">
        <f t="shared" ref="N219:N239" si="17">+M219*L219</f>
        <v>0</v>
      </c>
      <c r="O219" s="48"/>
    </row>
    <row r="220" spans="1:18" ht="15" customHeight="1" x14ac:dyDescent="0.25">
      <c r="A220" s="23" t="str">
        <f>IF(K220="","",MAX(A$2:A219)+1)</f>
        <v/>
      </c>
      <c r="B220" s="13"/>
      <c r="C220" s="37" t="s">
        <v>77</v>
      </c>
      <c r="J220" s="80"/>
      <c r="K220" s="78"/>
      <c r="L220" s="50"/>
      <c r="M220" s="16"/>
      <c r="N220" s="16">
        <f t="shared" si="17"/>
        <v>0</v>
      </c>
      <c r="O220" s="48"/>
    </row>
    <row r="221" spans="1:18" ht="15" customHeight="1" x14ac:dyDescent="0.25">
      <c r="A221" s="23">
        <f>IF(K221="","",MAX(A$2:A220)+1)</f>
        <v>115</v>
      </c>
      <c r="B221" s="13"/>
      <c r="C221" s="36" t="s">
        <v>65</v>
      </c>
      <c r="J221" s="80"/>
      <c r="K221" s="78" t="s">
        <v>7</v>
      </c>
      <c r="L221" s="50">
        <v>1</v>
      </c>
      <c r="M221" s="16"/>
      <c r="N221" s="16">
        <f t="shared" si="17"/>
        <v>0</v>
      </c>
      <c r="O221" s="48"/>
    </row>
    <row r="222" spans="1:18" ht="15" customHeight="1" x14ac:dyDescent="0.25">
      <c r="A222" s="23">
        <f>IF(K222="","",MAX(A$2:A221)+1)</f>
        <v>116</v>
      </c>
      <c r="B222" s="13"/>
      <c r="C222" s="36" t="s">
        <v>66</v>
      </c>
      <c r="J222" s="80"/>
      <c r="K222" s="78" t="s">
        <v>7</v>
      </c>
      <c r="L222" s="50">
        <v>1</v>
      </c>
      <c r="M222" s="16"/>
      <c r="N222" s="16">
        <f t="shared" si="17"/>
        <v>0</v>
      </c>
      <c r="O222" s="48"/>
    </row>
    <row r="223" spans="1:18" ht="15" customHeight="1" x14ac:dyDescent="0.25">
      <c r="A223" s="23" t="str">
        <f>IF(K223="","",MAX(A$2:A222)+1)</f>
        <v/>
      </c>
      <c r="B223" s="13"/>
      <c r="C223" s="36"/>
      <c r="J223" s="80"/>
      <c r="K223" s="78"/>
      <c r="L223" s="50"/>
      <c r="M223" s="16"/>
      <c r="N223" s="16"/>
      <c r="O223" s="48"/>
    </row>
    <row r="224" spans="1:18" ht="15" customHeight="1" x14ac:dyDescent="0.25">
      <c r="A224" s="23" t="str">
        <f>IF(K224="","",MAX(A$2:A223)+1)</f>
        <v/>
      </c>
      <c r="B224" s="13" t="s">
        <v>10</v>
      </c>
      <c r="C224" s="19" t="s">
        <v>113</v>
      </c>
      <c r="J224" s="80"/>
      <c r="K224" s="78"/>
      <c r="L224" s="15"/>
      <c r="M224" s="16"/>
      <c r="N224" s="16"/>
      <c r="O224" s="48"/>
    </row>
    <row r="225" spans="1:15" ht="15" customHeight="1" x14ac:dyDescent="0.25">
      <c r="A225" s="23">
        <f>IF(K225="","",MAX(A$2:A224)+1)</f>
        <v>117</v>
      </c>
      <c r="B225" s="13"/>
      <c r="C225" s="21" t="s">
        <v>114</v>
      </c>
      <c r="J225" s="80"/>
      <c r="K225" s="78" t="s">
        <v>7</v>
      </c>
      <c r="L225" s="50">
        <v>1</v>
      </c>
      <c r="M225" s="16"/>
      <c r="N225" s="16">
        <f>+M225*L225</f>
        <v>0</v>
      </c>
      <c r="O225" s="48"/>
    </row>
    <row r="226" spans="1:15" ht="15" customHeight="1" x14ac:dyDescent="0.25">
      <c r="A226" s="23" t="str">
        <f>IF(K226="","",MAX(A$2:A225)+1)</f>
        <v/>
      </c>
      <c r="B226" s="13"/>
      <c r="C226" s="36"/>
      <c r="J226" s="80"/>
      <c r="K226" s="78"/>
      <c r="L226" s="50"/>
      <c r="M226" s="16"/>
      <c r="N226" s="16"/>
      <c r="O226" s="48"/>
    </row>
    <row r="227" spans="1:15" ht="15" customHeight="1" x14ac:dyDescent="0.25">
      <c r="A227" s="23" t="str">
        <f>IF(K227="","",MAX(A$2:A226)+1)</f>
        <v/>
      </c>
      <c r="B227" s="13" t="s">
        <v>11</v>
      </c>
      <c r="C227" s="19" t="s">
        <v>17</v>
      </c>
      <c r="J227" s="80"/>
      <c r="K227" s="78"/>
      <c r="L227" s="15"/>
      <c r="M227" s="16"/>
      <c r="N227" s="16">
        <f t="shared" si="17"/>
        <v>0</v>
      </c>
      <c r="O227" s="48"/>
    </row>
    <row r="228" spans="1:15" ht="15" customHeight="1" x14ac:dyDescent="0.25">
      <c r="A228" s="23" t="str">
        <f>IF(K228="","",MAX(A$2:A227)+1)</f>
        <v/>
      </c>
      <c r="B228" s="13"/>
      <c r="C228" s="21" t="s">
        <v>18</v>
      </c>
      <c r="J228" s="80"/>
      <c r="K228" s="78"/>
      <c r="L228" s="15"/>
      <c r="M228" s="16"/>
      <c r="N228" s="16">
        <f t="shared" si="17"/>
        <v>0</v>
      </c>
      <c r="O228" s="48"/>
    </row>
    <row r="229" spans="1:15" ht="15" customHeight="1" x14ac:dyDescent="0.25">
      <c r="A229" s="23">
        <f>IF(K229="","",MAX(A$2:A228)+1)</f>
        <v>118</v>
      </c>
      <c r="B229" s="13"/>
      <c r="C229" s="37" t="s">
        <v>67</v>
      </c>
      <c r="J229" s="80"/>
      <c r="K229" s="78" t="s">
        <v>30</v>
      </c>
      <c r="L229" s="51">
        <v>4.4400000000000004</v>
      </c>
      <c r="M229" s="16"/>
      <c r="N229" s="16">
        <f t="shared" si="17"/>
        <v>0</v>
      </c>
      <c r="O229" s="48"/>
    </row>
    <row r="230" spans="1:15" ht="15" customHeight="1" x14ac:dyDescent="0.25">
      <c r="A230" s="23">
        <f>IF(K230="","",MAX(A$2:A229)+1)</f>
        <v>119</v>
      </c>
      <c r="B230" s="13"/>
      <c r="C230" s="37" t="s">
        <v>69</v>
      </c>
      <c r="J230" s="80"/>
      <c r="K230" s="78" t="s">
        <v>30</v>
      </c>
      <c r="L230" s="51">
        <v>3.278</v>
      </c>
      <c r="M230" s="16"/>
      <c r="N230" s="16">
        <f t="shared" si="17"/>
        <v>0</v>
      </c>
      <c r="O230" s="48"/>
    </row>
    <row r="231" spans="1:15" ht="15" customHeight="1" x14ac:dyDescent="0.25">
      <c r="A231" s="23">
        <f>IF(K231="","",MAX(A$2:A230)+1)</f>
        <v>120</v>
      </c>
      <c r="B231" s="13"/>
      <c r="C231" s="37" t="s">
        <v>68</v>
      </c>
      <c r="J231" s="80"/>
      <c r="K231" s="78" t="s">
        <v>30</v>
      </c>
      <c r="L231" s="51">
        <v>0.318</v>
      </c>
      <c r="M231" s="16"/>
      <c r="N231" s="16">
        <f t="shared" si="17"/>
        <v>0</v>
      </c>
      <c r="O231" s="48"/>
    </row>
    <row r="232" spans="1:15" ht="15" customHeight="1" x14ac:dyDescent="0.25">
      <c r="A232" s="23">
        <f>IF(K232="","",MAX(A$2:A231)+1)</f>
        <v>121</v>
      </c>
      <c r="B232" s="13"/>
      <c r="C232" s="37" t="s">
        <v>19</v>
      </c>
      <c r="J232" s="80"/>
      <c r="K232" s="78" t="s">
        <v>30</v>
      </c>
      <c r="L232" s="51">
        <v>1.2749999999999999</v>
      </c>
      <c r="M232" s="16"/>
      <c r="N232" s="16">
        <f t="shared" si="17"/>
        <v>0</v>
      </c>
      <c r="O232" s="48"/>
    </row>
    <row r="233" spans="1:15" ht="15" customHeight="1" x14ac:dyDescent="0.25">
      <c r="A233" s="23" t="str">
        <f>IF(K233="","",MAX(A$2:A232)+1)</f>
        <v/>
      </c>
      <c r="B233" s="13"/>
      <c r="C233" s="19"/>
      <c r="J233" s="80"/>
      <c r="K233" s="78"/>
      <c r="L233" s="15"/>
      <c r="M233" s="16"/>
      <c r="N233" s="16">
        <f t="shared" si="17"/>
        <v>0</v>
      </c>
      <c r="O233" s="48"/>
    </row>
    <row r="234" spans="1:15" ht="15" customHeight="1" x14ac:dyDescent="0.25">
      <c r="A234" s="23" t="str">
        <f>IF(K234="","",MAX(A$2:A233)+1)</f>
        <v/>
      </c>
      <c r="B234" s="13" t="s">
        <v>12</v>
      </c>
      <c r="C234" s="19" t="s">
        <v>20</v>
      </c>
      <c r="J234" s="80"/>
      <c r="K234" s="78"/>
      <c r="L234" s="15"/>
      <c r="M234" s="16"/>
      <c r="N234" s="16">
        <f t="shared" si="17"/>
        <v>0</v>
      </c>
      <c r="O234" s="48"/>
    </row>
    <row r="235" spans="1:15" ht="15" customHeight="1" x14ac:dyDescent="0.25">
      <c r="A235" s="23" t="str">
        <f>IF(K235="","",MAX(A$2:A234)+1)</f>
        <v/>
      </c>
      <c r="B235" s="13"/>
      <c r="C235" s="21" t="s">
        <v>21</v>
      </c>
      <c r="J235" s="80"/>
      <c r="K235" s="78"/>
      <c r="L235" s="15"/>
      <c r="M235" s="16"/>
      <c r="N235" s="16">
        <f t="shared" si="17"/>
        <v>0</v>
      </c>
      <c r="O235" s="48"/>
    </row>
    <row r="236" spans="1:15" ht="15" customHeight="1" x14ac:dyDescent="0.25">
      <c r="A236" s="23">
        <f>IF(K236="","",MAX(A$2:A235)+1)</f>
        <v>122</v>
      </c>
      <c r="B236" s="13"/>
      <c r="C236" s="37" t="s">
        <v>67</v>
      </c>
      <c r="J236" s="80"/>
      <c r="K236" s="78" t="s">
        <v>30</v>
      </c>
      <c r="L236" s="51">
        <v>3.33</v>
      </c>
      <c r="M236" s="16"/>
      <c r="N236" s="16">
        <f t="shared" si="17"/>
        <v>0</v>
      </c>
      <c r="O236" s="48"/>
    </row>
    <row r="237" spans="1:15" ht="15" customHeight="1" x14ac:dyDescent="0.25">
      <c r="A237" s="23">
        <f>IF(K237="","",MAX(A$2:A236)+1)</f>
        <v>123</v>
      </c>
      <c r="B237" s="13"/>
      <c r="C237" s="37" t="s">
        <v>69</v>
      </c>
      <c r="J237" s="80"/>
      <c r="K237" s="78" t="s">
        <v>30</v>
      </c>
      <c r="L237" s="51">
        <v>6.5549999999999997</v>
      </c>
      <c r="M237" s="16"/>
      <c r="N237" s="16">
        <f t="shared" si="17"/>
        <v>0</v>
      </c>
      <c r="O237" s="48"/>
    </row>
    <row r="238" spans="1:15" ht="15" customHeight="1" x14ac:dyDescent="0.25">
      <c r="A238" s="23">
        <f>IF(K238="","",MAX(A$2:A237)+1)</f>
        <v>124</v>
      </c>
      <c r="B238" s="13"/>
      <c r="C238" s="37" t="s">
        <v>68</v>
      </c>
      <c r="J238" s="80"/>
      <c r="K238" s="78" t="s">
        <v>30</v>
      </c>
      <c r="L238" s="51">
        <v>1.27</v>
      </c>
      <c r="M238" s="16"/>
      <c r="N238" s="16">
        <f t="shared" si="17"/>
        <v>0</v>
      </c>
      <c r="O238" s="48"/>
    </row>
    <row r="239" spans="1:15" ht="15" customHeight="1" x14ac:dyDescent="0.25">
      <c r="A239" s="23">
        <f>IF(K239="","",MAX(A$2:A238)+1)</f>
        <v>125</v>
      </c>
      <c r="B239" s="13"/>
      <c r="C239" s="37" t="s">
        <v>19</v>
      </c>
      <c r="J239" s="80"/>
      <c r="K239" s="78" t="s">
        <v>30</v>
      </c>
      <c r="L239" s="51">
        <v>1.2749999999999999</v>
      </c>
      <c r="M239" s="16"/>
      <c r="N239" s="16">
        <f t="shared" si="17"/>
        <v>0</v>
      </c>
      <c r="O239" s="48"/>
    </row>
    <row r="240" spans="1:15" ht="15" customHeight="1" x14ac:dyDescent="0.25">
      <c r="A240" s="23" t="str">
        <f>IF(K240="","",MAX(A$2:A239)+1)</f>
        <v/>
      </c>
      <c r="B240" s="13"/>
      <c r="C240" s="19"/>
      <c r="J240" s="80"/>
      <c r="K240" s="78"/>
      <c r="L240" s="15"/>
      <c r="M240" s="16"/>
      <c r="N240" s="16">
        <f t="shared" ref="N240:N242" si="18">+L240*M240</f>
        <v>0</v>
      </c>
      <c r="O240" s="48"/>
    </row>
    <row r="241" spans="1:15" ht="15" customHeight="1" x14ac:dyDescent="0.25">
      <c r="A241" s="23" t="str">
        <f>IF(K241="","",MAX(A$2:A240)+1)</f>
        <v/>
      </c>
      <c r="B241" s="13" t="s">
        <v>13</v>
      </c>
      <c r="C241" s="19" t="s">
        <v>22</v>
      </c>
      <c r="J241" s="80"/>
      <c r="K241" s="78"/>
      <c r="L241" s="15"/>
      <c r="M241" s="16"/>
      <c r="N241" s="16">
        <f t="shared" si="18"/>
        <v>0</v>
      </c>
      <c r="O241" s="48"/>
    </row>
    <row r="242" spans="1:15" ht="15" customHeight="1" x14ac:dyDescent="0.25">
      <c r="A242" s="23" t="str">
        <f>IF(K242="","",MAX(A$2:A241)+1)</f>
        <v/>
      </c>
      <c r="B242" s="13"/>
      <c r="C242" s="21" t="s">
        <v>23</v>
      </c>
      <c r="J242" s="80"/>
      <c r="K242" s="78"/>
      <c r="L242" s="15"/>
      <c r="M242" s="16"/>
      <c r="N242" s="16">
        <f t="shared" si="18"/>
        <v>0</v>
      </c>
      <c r="O242" s="48"/>
    </row>
    <row r="243" spans="1:15" ht="15" customHeight="1" x14ac:dyDescent="0.25">
      <c r="A243" s="23">
        <f>IF(K243="","",MAX(A$2:A242)+1)</f>
        <v>126</v>
      </c>
      <c r="B243" s="13"/>
      <c r="C243" s="37" t="s">
        <v>67</v>
      </c>
      <c r="J243" s="80"/>
      <c r="K243" s="78" t="s">
        <v>30</v>
      </c>
      <c r="L243" s="51">
        <f>L229</f>
        <v>4.4400000000000004</v>
      </c>
      <c r="M243" s="16"/>
      <c r="N243" s="16">
        <f t="shared" ref="N243:N246" si="19">+M243*L243</f>
        <v>0</v>
      </c>
      <c r="O243" s="48"/>
    </row>
    <row r="244" spans="1:15" ht="15" customHeight="1" x14ac:dyDescent="0.25">
      <c r="A244" s="23">
        <f>IF(K244="","",MAX(A$2:A243)+1)</f>
        <v>127</v>
      </c>
      <c r="B244" s="13"/>
      <c r="C244" s="37" t="s">
        <v>69</v>
      </c>
      <c r="J244" s="80"/>
      <c r="K244" s="78" t="s">
        <v>30</v>
      </c>
      <c r="L244" s="51">
        <f>L230</f>
        <v>3.278</v>
      </c>
      <c r="M244" s="16"/>
      <c r="N244" s="16">
        <f t="shared" si="19"/>
        <v>0</v>
      </c>
      <c r="O244" s="48"/>
    </row>
    <row r="245" spans="1:15" ht="15" customHeight="1" x14ac:dyDescent="0.25">
      <c r="A245" s="23">
        <f>IF(K245="","",MAX(A$2:A244)+1)</f>
        <v>128</v>
      </c>
      <c r="B245" s="13"/>
      <c r="C245" s="37" t="s">
        <v>68</v>
      </c>
      <c r="J245" s="80"/>
      <c r="K245" s="78" t="s">
        <v>30</v>
      </c>
      <c r="L245" s="51">
        <f>L231</f>
        <v>0.318</v>
      </c>
      <c r="M245" s="16"/>
      <c r="N245" s="16">
        <f t="shared" si="19"/>
        <v>0</v>
      </c>
      <c r="O245" s="48"/>
    </row>
    <row r="246" spans="1:15" ht="15" customHeight="1" x14ac:dyDescent="0.25">
      <c r="A246" s="23">
        <f>IF(K246="","",MAX(A$2:A245)+1)</f>
        <v>129</v>
      </c>
      <c r="B246" s="13"/>
      <c r="C246" s="37" t="s">
        <v>19</v>
      </c>
      <c r="J246" s="80"/>
      <c r="K246" s="78" t="s">
        <v>30</v>
      </c>
      <c r="L246" s="51">
        <f>L232</f>
        <v>1.2749999999999999</v>
      </c>
      <c r="M246" s="16"/>
      <c r="N246" s="16">
        <f t="shared" si="19"/>
        <v>0</v>
      </c>
      <c r="O246" s="48"/>
    </row>
    <row r="247" spans="1:15" ht="15" customHeight="1" x14ac:dyDescent="0.25">
      <c r="A247" s="23" t="str">
        <f>IF(K247="","",MAX(A$2:A246)+1)</f>
        <v/>
      </c>
      <c r="B247" s="13"/>
      <c r="C247" s="19"/>
      <c r="D247" s="21"/>
      <c r="J247" s="80"/>
      <c r="K247" s="78"/>
      <c r="L247" s="51"/>
      <c r="M247" s="16"/>
      <c r="N247" s="16"/>
      <c r="O247" s="48"/>
    </row>
    <row r="248" spans="1:15" ht="15" customHeight="1" x14ac:dyDescent="0.25">
      <c r="A248" s="23" t="str">
        <f>IF(K248="","",MAX(A$2:A247)+1)</f>
        <v/>
      </c>
      <c r="B248" s="13" t="s">
        <v>14</v>
      </c>
      <c r="C248" s="19" t="s">
        <v>24</v>
      </c>
      <c r="J248" s="80"/>
      <c r="K248" s="78"/>
      <c r="L248" s="15"/>
      <c r="M248" s="16"/>
      <c r="N248" s="16">
        <f t="shared" ref="N248:N266" si="20">+L248*M248</f>
        <v>0</v>
      </c>
      <c r="O248" s="48"/>
    </row>
    <row r="249" spans="1:15" ht="15" customHeight="1" x14ac:dyDescent="0.25">
      <c r="A249" s="23" t="str">
        <f>IF(K249="","",MAX(A$2:A248)+1)</f>
        <v/>
      </c>
      <c r="B249" s="13"/>
      <c r="C249" s="21" t="s">
        <v>25</v>
      </c>
      <c r="J249" s="80"/>
      <c r="K249" s="78"/>
      <c r="L249" s="15"/>
      <c r="M249" s="16"/>
      <c r="N249" s="16">
        <f t="shared" si="20"/>
        <v>0</v>
      </c>
      <c r="O249" s="48"/>
    </row>
    <row r="250" spans="1:15" ht="15" customHeight="1" x14ac:dyDescent="0.25">
      <c r="A250" s="23">
        <f>IF(K250="","",MAX(A$2:A249)+1)</f>
        <v>130</v>
      </c>
      <c r="B250" s="13"/>
      <c r="C250" s="37" t="s">
        <v>67</v>
      </c>
      <c r="J250" s="80"/>
      <c r="K250" s="78" t="s">
        <v>30</v>
      </c>
      <c r="L250" s="51">
        <f>L236</f>
        <v>3.33</v>
      </c>
      <c r="M250" s="16"/>
      <c r="N250" s="16">
        <f t="shared" ref="N250:N254" si="21">+M250*L250</f>
        <v>0</v>
      </c>
      <c r="O250" s="48"/>
    </row>
    <row r="251" spans="1:15" ht="15" customHeight="1" x14ac:dyDescent="0.25">
      <c r="A251" s="23">
        <f>IF(K251="","",MAX(A$2:A250)+1)</f>
        <v>131</v>
      </c>
      <c r="B251" s="13"/>
      <c r="C251" s="37" t="s">
        <v>69</v>
      </c>
      <c r="J251" s="80"/>
      <c r="K251" s="78" t="s">
        <v>30</v>
      </c>
      <c r="L251" s="51">
        <f t="shared" ref="L251:L253" si="22">L237</f>
        <v>6.5549999999999997</v>
      </c>
      <c r="M251" s="16"/>
      <c r="N251" s="16">
        <f t="shared" si="21"/>
        <v>0</v>
      </c>
      <c r="O251" s="48"/>
    </row>
    <row r="252" spans="1:15" ht="15" customHeight="1" x14ac:dyDescent="0.25">
      <c r="A252" s="23">
        <f>IF(K252="","",MAX(A$2:A251)+1)</f>
        <v>132</v>
      </c>
      <c r="B252" s="13"/>
      <c r="C252" s="37" t="s">
        <v>68</v>
      </c>
      <c r="J252" s="80"/>
      <c r="K252" s="78" t="s">
        <v>30</v>
      </c>
      <c r="L252" s="51">
        <f t="shared" si="22"/>
        <v>1.27</v>
      </c>
      <c r="M252" s="16"/>
      <c r="N252" s="16">
        <f t="shared" si="21"/>
        <v>0</v>
      </c>
      <c r="O252" s="48"/>
    </row>
    <row r="253" spans="1:15" ht="15" customHeight="1" x14ac:dyDescent="0.25">
      <c r="A253" s="23">
        <f>IF(K253="","",MAX(A$2:A252)+1)</f>
        <v>133</v>
      </c>
      <c r="B253" s="13"/>
      <c r="C253" s="37" t="s">
        <v>19</v>
      </c>
      <c r="J253" s="80"/>
      <c r="K253" s="78" t="s">
        <v>30</v>
      </c>
      <c r="L253" s="51">
        <f t="shared" si="22"/>
        <v>1.2749999999999999</v>
      </c>
      <c r="M253" s="16"/>
      <c r="N253" s="16">
        <f t="shared" si="21"/>
        <v>0</v>
      </c>
      <c r="O253" s="48"/>
    </row>
    <row r="254" spans="1:15" ht="15" customHeight="1" x14ac:dyDescent="0.25">
      <c r="A254" s="23">
        <f>IF(K254="","",MAX(A$2:A253)+1)</f>
        <v>134</v>
      </c>
      <c r="B254" s="13"/>
      <c r="C254" s="37" t="s">
        <v>137</v>
      </c>
      <c r="J254" s="80"/>
      <c r="K254" s="78" t="s">
        <v>32</v>
      </c>
      <c r="L254" s="23">
        <v>1</v>
      </c>
      <c r="M254" s="16"/>
      <c r="N254" s="16">
        <f t="shared" si="21"/>
        <v>0</v>
      </c>
      <c r="O254" s="48"/>
    </row>
    <row r="255" spans="1:15" ht="15" customHeight="1" x14ac:dyDescent="0.25">
      <c r="A255" s="23" t="str">
        <f>IF(K255="","",MAX(A$2:A254)+1)</f>
        <v/>
      </c>
      <c r="B255" s="13"/>
      <c r="C255" s="19"/>
      <c r="J255" s="80"/>
      <c r="K255" s="78"/>
      <c r="L255" s="15"/>
      <c r="M255" s="16"/>
      <c r="N255" s="16">
        <f t="shared" si="20"/>
        <v>0</v>
      </c>
      <c r="O255" s="48"/>
    </row>
    <row r="256" spans="1:15" ht="15" customHeight="1" x14ac:dyDescent="0.25">
      <c r="A256" s="23" t="str">
        <f>IF(K256="","",MAX(A$2:A255)+1)</f>
        <v/>
      </c>
      <c r="B256" s="13" t="s">
        <v>16</v>
      </c>
      <c r="C256" s="19" t="s">
        <v>70</v>
      </c>
      <c r="J256" s="80"/>
      <c r="K256" s="78"/>
      <c r="L256" s="15"/>
      <c r="M256" s="16"/>
      <c r="N256" s="16">
        <f t="shared" si="20"/>
        <v>0</v>
      </c>
      <c r="O256" s="48"/>
    </row>
    <row r="257" spans="1:15" ht="15" customHeight="1" x14ac:dyDescent="0.25">
      <c r="A257" s="23" t="str">
        <f>IF(K257="","",MAX(A$2:A256)+1)</f>
        <v/>
      </c>
      <c r="B257" s="13"/>
      <c r="C257" s="21" t="s">
        <v>26</v>
      </c>
      <c r="J257" s="80"/>
      <c r="K257" s="78"/>
      <c r="L257" s="50"/>
      <c r="M257" s="16"/>
      <c r="N257" s="16"/>
      <c r="O257" s="48"/>
    </row>
    <row r="258" spans="1:15" ht="15" customHeight="1" x14ac:dyDescent="0.25">
      <c r="A258" s="23">
        <f>IF(K258="","",MAX(A$2:A257)+1)</f>
        <v>135</v>
      </c>
      <c r="B258" s="13"/>
      <c r="C258" s="37" t="s">
        <v>82</v>
      </c>
      <c r="D258" s="67"/>
      <c r="E258" s="67"/>
      <c r="F258" s="67"/>
      <c r="G258" s="67"/>
      <c r="H258" s="67"/>
      <c r="J258" s="80"/>
      <c r="K258" s="78" t="s">
        <v>32</v>
      </c>
      <c r="L258" s="23">
        <v>45</v>
      </c>
      <c r="M258" s="16"/>
      <c r="N258" s="16">
        <f t="shared" si="20"/>
        <v>0</v>
      </c>
      <c r="O258" s="48"/>
    </row>
    <row r="259" spans="1:15" ht="15" customHeight="1" x14ac:dyDescent="0.25">
      <c r="A259" s="23">
        <f>IF(K259="","",MAX(A$2:A258)+1)</f>
        <v>136</v>
      </c>
      <c r="B259" s="13"/>
      <c r="C259" s="37" t="s">
        <v>83</v>
      </c>
      <c r="D259" s="67"/>
      <c r="E259" s="67"/>
      <c r="F259" s="67"/>
      <c r="G259" s="67"/>
      <c r="H259" s="67"/>
      <c r="J259" s="80"/>
      <c r="K259" s="78" t="s">
        <v>32</v>
      </c>
      <c r="L259" s="23">
        <v>20</v>
      </c>
      <c r="M259" s="16"/>
      <c r="N259" s="16">
        <f t="shared" si="20"/>
        <v>0</v>
      </c>
      <c r="O259" s="48"/>
    </row>
    <row r="260" spans="1:15" ht="15" customHeight="1" x14ac:dyDescent="0.25">
      <c r="A260" s="23">
        <f>IF(K260="","",MAX(A$2:A259)+1)</f>
        <v>137</v>
      </c>
      <c r="B260" s="13"/>
      <c r="C260" s="37" t="s">
        <v>84</v>
      </c>
      <c r="D260" s="67"/>
      <c r="E260" s="67"/>
      <c r="F260" s="67"/>
      <c r="G260" s="67"/>
      <c r="H260" s="67"/>
      <c r="J260" s="80"/>
      <c r="K260" s="78" t="s">
        <v>32</v>
      </c>
      <c r="L260" s="23">
        <v>20</v>
      </c>
      <c r="M260" s="16"/>
      <c r="N260" s="16">
        <f t="shared" si="20"/>
        <v>0</v>
      </c>
      <c r="O260" s="48"/>
    </row>
    <row r="261" spans="1:15" ht="15" customHeight="1" x14ac:dyDescent="0.25">
      <c r="A261" s="23">
        <f>IF(K261="","",MAX(A$2:A260)+1)</f>
        <v>138</v>
      </c>
      <c r="B261" s="13"/>
      <c r="C261" s="37" t="s">
        <v>85</v>
      </c>
      <c r="D261" s="67"/>
      <c r="E261" s="67"/>
      <c r="F261" s="67"/>
      <c r="G261" s="67"/>
      <c r="H261" s="67"/>
      <c r="J261" s="80"/>
      <c r="K261" s="78" t="s">
        <v>32</v>
      </c>
      <c r="L261" s="23">
        <v>20</v>
      </c>
      <c r="M261" s="16"/>
      <c r="N261" s="16">
        <f t="shared" si="20"/>
        <v>0</v>
      </c>
      <c r="O261" s="48"/>
    </row>
    <row r="262" spans="1:15" ht="15" customHeight="1" x14ac:dyDescent="0.25">
      <c r="A262" s="23">
        <f>IF(K262="","",MAX(A$2:A261)+1)</f>
        <v>139</v>
      </c>
      <c r="B262" s="13"/>
      <c r="C262" s="37" t="s">
        <v>86</v>
      </c>
      <c r="D262" s="67"/>
      <c r="E262" s="67"/>
      <c r="F262" s="67"/>
      <c r="G262" s="67"/>
      <c r="H262" s="67"/>
      <c r="J262" s="80"/>
      <c r="K262" s="78" t="s">
        <v>32</v>
      </c>
      <c r="L262" s="23">
        <v>20</v>
      </c>
      <c r="M262" s="16"/>
      <c r="N262" s="16">
        <f t="shared" si="20"/>
        <v>0</v>
      </c>
      <c r="O262" s="48"/>
    </row>
    <row r="263" spans="1:15" ht="15" customHeight="1" x14ac:dyDescent="0.25">
      <c r="A263" s="23">
        <f>IF(K263="","",MAX(A$2:A262)+1)</f>
        <v>140</v>
      </c>
      <c r="B263" s="13"/>
      <c r="C263" s="37" t="s">
        <v>87</v>
      </c>
      <c r="D263" s="67"/>
      <c r="E263" s="67"/>
      <c r="F263" s="67"/>
      <c r="G263" s="67"/>
      <c r="H263" s="67"/>
      <c r="J263" s="80"/>
      <c r="K263" s="78" t="s">
        <v>32</v>
      </c>
      <c r="L263" s="23">
        <v>20</v>
      </c>
      <c r="M263" s="16"/>
      <c r="N263" s="16">
        <f t="shared" si="20"/>
        <v>0</v>
      </c>
      <c r="O263" s="48"/>
    </row>
    <row r="264" spans="1:15" ht="15" customHeight="1" x14ac:dyDescent="0.25">
      <c r="A264" s="23">
        <f>IF(K264="","",MAX(A$2:A263)+1)</f>
        <v>141</v>
      </c>
      <c r="B264" s="13"/>
      <c r="C264" s="37" t="s">
        <v>88</v>
      </c>
      <c r="D264" s="67"/>
      <c r="E264" s="67"/>
      <c r="F264" s="67"/>
      <c r="G264" s="67"/>
      <c r="H264" s="67"/>
      <c r="J264" s="80"/>
      <c r="K264" s="78" t="s">
        <v>32</v>
      </c>
      <c r="L264" s="23">
        <v>20</v>
      </c>
      <c r="M264" s="16"/>
      <c r="N264" s="16">
        <f t="shared" si="20"/>
        <v>0</v>
      </c>
      <c r="O264" s="48"/>
    </row>
    <row r="265" spans="1:15" ht="15" customHeight="1" x14ac:dyDescent="0.25">
      <c r="A265" s="23">
        <f>IF(K265="","",MAX(A$2:A264)+1)</f>
        <v>142</v>
      </c>
      <c r="B265" s="13"/>
      <c r="C265" s="37" t="s">
        <v>89</v>
      </c>
      <c r="D265" s="67"/>
      <c r="E265" s="67"/>
      <c r="F265" s="67"/>
      <c r="G265" s="67"/>
      <c r="H265" s="67"/>
      <c r="J265" s="80"/>
      <c r="K265" s="78" t="s">
        <v>32</v>
      </c>
      <c r="L265" s="23">
        <v>20</v>
      </c>
      <c r="M265" s="16"/>
      <c r="N265" s="16">
        <f t="shared" si="20"/>
        <v>0</v>
      </c>
      <c r="O265" s="48"/>
    </row>
    <row r="266" spans="1:15" ht="15" customHeight="1" x14ac:dyDescent="0.25">
      <c r="A266" s="23">
        <f>IF(K266="","",MAX(A$2:A265)+1)</f>
        <v>143</v>
      </c>
      <c r="B266" s="13"/>
      <c r="C266" s="138" t="s">
        <v>90</v>
      </c>
      <c r="D266" s="139"/>
      <c r="E266" s="139"/>
      <c r="F266" s="139"/>
      <c r="G266" s="139"/>
      <c r="H266" s="139"/>
      <c r="J266" s="80"/>
      <c r="K266" s="78" t="s">
        <v>32</v>
      </c>
      <c r="L266" s="23">
        <v>8</v>
      </c>
      <c r="M266" s="16"/>
      <c r="N266" s="16">
        <f t="shared" si="20"/>
        <v>0</v>
      </c>
      <c r="O266" s="48"/>
    </row>
    <row r="267" spans="1:15" ht="15" customHeight="1" x14ac:dyDescent="0.25">
      <c r="A267" s="23" t="str">
        <f>IF(K267="","",MAX(A$2:A266)+1)</f>
        <v/>
      </c>
      <c r="B267" s="13"/>
      <c r="C267" s="21"/>
      <c r="J267" s="80"/>
      <c r="K267" s="78"/>
      <c r="L267" s="50"/>
      <c r="M267" s="16"/>
      <c r="N267" s="16">
        <f>+L267*M267</f>
        <v>0</v>
      </c>
      <c r="O267" s="48"/>
    </row>
    <row r="268" spans="1:15" ht="15" customHeight="1" x14ac:dyDescent="0.25">
      <c r="A268" s="23" t="str">
        <f>IF(K268="","",MAX(A$2:A267)+1)</f>
        <v/>
      </c>
      <c r="B268" s="13" t="s">
        <v>118</v>
      </c>
      <c r="C268" s="19" t="s">
        <v>71</v>
      </c>
      <c r="D268" s="83"/>
      <c r="E268" s="83"/>
      <c r="F268" s="83"/>
      <c r="G268" s="83"/>
      <c r="H268" s="83"/>
      <c r="I268" s="83"/>
      <c r="J268" s="80"/>
      <c r="K268" s="78"/>
      <c r="L268" s="50"/>
      <c r="M268" s="16"/>
      <c r="N268" s="16">
        <f>+L268*M268</f>
        <v>0</v>
      </c>
      <c r="O268" s="48"/>
    </row>
    <row r="269" spans="1:15" ht="15" customHeight="1" x14ac:dyDescent="0.25">
      <c r="A269" s="23">
        <f>IF(K269="","",MAX(A$2:A268)+1)</f>
        <v>144</v>
      </c>
      <c r="B269" s="13"/>
      <c r="C269" s="37" t="s">
        <v>72</v>
      </c>
      <c r="D269" s="83"/>
      <c r="E269" s="83"/>
      <c r="F269" s="83"/>
      <c r="G269" s="83"/>
      <c r="H269" s="83"/>
      <c r="I269" s="83"/>
      <c r="J269" s="80"/>
      <c r="K269" s="78" t="s">
        <v>15</v>
      </c>
      <c r="L269" s="50">
        <v>630</v>
      </c>
      <c r="M269" s="16"/>
      <c r="N269" s="16">
        <f>+L269*M269</f>
        <v>0</v>
      </c>
      <c r="O269" s="48"/>
    </row>
    <row r="270" spans="1:15" ht="15" customHeight="1" x14ac:dyDescent="0.25">
      <c r="A270" s="23">
        <f>IF(K270="","",MAX(A$2:A269)+1)</f>
        <v>145</v>
      </c>
      <c r="B270" s="13"/>
      <c r="C270" s="87" t="s">
        <v>73</v>
      </c>
      <c r="D270" s="83"/>
      <c r="E270" s="83"/>
      <c r="F270" s="83"/>
      <c r="G270" s="83"/>
      <c r="H270" s="83"/>
      <c r="I270" s="83"/>
      <c r="J270" s="80"/>
      <c r="K270" s="78" t="s">
        <v>7</v>
      </c>
      <c r="L270" s="50">
        <v>1</v>
      </c>
      <c r="M270" s="16"/>
      <c r="N270" s="16">
        <f>+L270*M270</f>
        <v>0</v>
      </c>
      <c r="O270" s="48"/>
    </row>
    <row r="271" spans="1:15" ht="15" customHeight="1" x14ac:dyDescent="0.25">
      <c r="A271" s="23" t="str">
        <f>IF(K271="","",MAX(A$2:A270)+1)</f>
        <v/>
      </c>
      <c r="B271" s="13"/>
      <c r="C271" s="21"/>
      <c r="J271" s="80"/>
      <c r="K271" s="78"/>
      <c r="L271" s="50"/>
      <c r="M271" s="16"/>
      <c r="N271" s="16">
        <f>+L271*M271</f>
        <v>0</v>
      </c>
      <c r="O271" s="48"/>
    </row>
    <row r="272" spans="1:15" ht="15" customHeight="1" x14ac:dyDescent="0.25">
      <c r="A272" s="23" t="str">
        <f>IF(K272="","",MAX(A$2:A271)+1)</f>
        <v/>
      </c>
      <c r="B272" s="13" t="s">
        <v>119</v>
      </c>
      <c r="C272" s="19" t="s">
        <v>74</v>
      </c>
      <c r="J272" s="80"/>
      <c r="K272" s="78"/>
      <c r="L272" s="50"/>
      <c r="M272" s="16"/>
      <c r="N272" s="16"/>
      <c r="O272" s="48"/>
    </row>
    <row r="273" spans="1:15" ht="15" customHeight="1" x14ac:dyDescent="0.25">
      <c r="A273" s="23">
        <f>IF(K273="","",MAX(A$2:A272)+1)</f>
        <v>146</v>
      </c>
      <c r="B273" s="13"/>
      <c r="C273" s="37" t="s">
        <v>91</v>
      </c>
      <c r="D273" s="21"/>
      <c r="J273" s="80"/>
      <c r="K273" s="78" t="s">
        <v>7</v>
      </c>
      <c r="L273" s="50">
        <v>1</v>
      </c>
      <c r="M273" s="16"/>
      <c r="N273" s="16">
        <f>+L273*M273</f>
        <v>0</v>
      </c>
      <c r="O273" s="48"/>
    </row>
    <row r="274" spans="1:15" ht="15" customHeight="1" x14ac:dyDescent="0.25">
      <c r="A274" s="23">
        <f>IF(K274="","",MAX(A$2:A273)+1)</f>
        <v>147</v>
      </c>
      <c r="B274" s="13"/>
      <c r="C274" s="37" t="s">
        <v>92</v>
      </c>
      <c r="D274" s="21"/>
      <c r="J274" s="80"/>
      <c r="K274" s="78" t="s">
        <v>61</v>
      </c>
      <c r="L274" s="51">
        <v>0.4</v>
      </c>
      <c r="M274" s="16"/>
      <c r="N274" s="16">
        <f>+L274*M274</f>
        <v>0</v>
      </c>
      <c r="O274" s="48"/>
    </row>
    <row r="275" spans="1:15" ht="15" customHeight="1" x14ac:dyDescent="0.25">
      <c r="A275" s="23">
        <f>IF(K275="","",MAX(A$2:A274)+1)</f>
        <v>148</v>
      </c>
      <c r="B275" s="13"/>
      <c r="C275" s="37" t="s">
        <v>99</v>
      </c>
      <c r="D275" s="21"/>
      <c r="J275" s="80"/>
      <c r="K275" s="78" t="s">
        <v>61</v>
      </c>
      <c r="L275" s="51">
        <v>0.4</v>
      </c>
      <c r="M275" s="16"/>
      <c r="N275" s="16">
        <f>+L275*M275</f>
        <v>0</v>
      </c>
      <c r="O275" s="48"/>
    </row>
    <row r="276" spans="1:15" ht="15" customHeight="1" x14ac:dyDescent="0.25">
      <c r="A276" s="23" t="str">
        <f>IF(K276="","",MAX(A$2:A275)+1)</f>
        <v/>
      </c>
      <c r="B276" s="13"/>
      <c r="C276" s="37" t="s">
        <v>93</v>
      </c>
      <c r="D276" s="21"/>
      <c r="J276" s="80"/>
      <c r="K276" s="78"/>
      <c r="L276" s="50"/>
      <c r="M276" s="16"/>
      <c r="N276" s="16">
        <f t="shared" ref="N276:N281" si="23">+L276*M276</f>
        <v>0</v>
      </c>
      <c r="O276" s="48"/>
    </row>
    <row r="277" spans="1:15" ht="15" customHeight="1" x14ac:dyDescent="0.25">
      <c r="A277" s="23">
        <f>IF(K277="","",MAX(A$2:A276)+1)</f>
        <v>149</v>
      </c>
      <c r="B277" s="13"/>
      <c r="C277" s="36" t="s">
        <v>94</v>
      </c>
      <c r="D277" s="21"/>
      <c r="J277" s="80"/>
      <c r="K277" s="78" t="s">
        <v>32</v>
      </c>
      <c r="L277" s="23">
        <v>6</v>
      </c>
      <c r="M277" s="16"/>
      <c r="N277" s="16">
        <f t="shared" si="23"/>
        <v>0</v>
      </c>
      <c r="O277" s="48"/>
    </row>
    <row r="278" spans="1:15" ht="15" customHeight="1" x14ac:dyDescent="0.25">
      <c r="A278" s="23">
        <f>IF(K278="","",MAX(A$2:A277)+1)</f>
        <v>150</v>
      </c>
      <c r="B278" s="13"/>
      <c r="C278" s="36" t="s">
        <v>95</v>
      </c>
      <c r="D278" s="21"/>
      <c r="J278" s="80"/>
      <c r="K278" s="78" t="s">
        <v>32</v>
      </c>
      <c r="L278" s="23">
        <v>6</v>
      </c>
      <c r="M278" s="16"/>
      <c r="N278" s="16">
        <f t="shared" si="23"/>
        <v>0</v>
      </c>
      <c r="O278" s="48"/>
    </row>
    <row r="279" spans="1:15" ht="15" customHeight="1" x14ac:dyDescent="0.25">
      <c r="A279" s="23">
        <f>IF(K279="","",MAX(A$2:A278)+1)</f>
        <v>151</v>
      </c>
      <c r="B279" s="13"/>
      <c r="C279" s="36" t="s">
        <v>96</v>
      </c>
      <c r="D279" s="21"/>
      <c r="J279" s="80"/>
      <c r="K279" s="78" t="s">
        <v>32</v>
      </c>
      <c r="L279" s="23">
        <v>6</v>
      </c>
      <c r="M279" s="16"/>
      <c r="N279" s="16">
        <f t="shared" si="23"/>
        <v>0</v>
      </c>
      <c r="O279" s="48"/>
    </row>
    <row r="280" spans="1:15" ht="15" customHeight="1" x14ac:dyDescent="0.25">
      <c r="A280" s="23">
        <f>IF(K280="","",MAX(A$2:A279)+1)</f>
        <v>152</v>
      </c>
      <c r="B280" s="13"/>
      <c r="C280" s="36" t="s">
        <v>97</v>
      </c>
      <c r="D280" s="21"/>
      <c r="J280" s="80"/>
      <c r="K280" s="78" t="s">
        <v>32</v>
      </c>
      <c r="L280" s="23">
        <v>4</v>
      </c>
      <c r="M280" s="16"/>
      <c r="N280" s="16">
        <f t="shared" si="23"/>
        <v>0</v>
      </c>
      <c r="O280" s="48"/>
    </row>
    <row r="281" spans="1:15" ht="15" customHeight="1" x14ac:dyDescent="0.25">
      <c r="A281" s="23">
        <f>IF(K281="","",MAX(A$2:A280)+1)</f>
        <v>153</v>
      </c>
      <c r="B281" s="13"/>
      <c r="C281" s="37" t="s">
        <v>98</v>
      </c>
      <c r="J281" s="80"/>
      <c r="K281" s="78" t="s">
        <v>61</v>
      </c>
      <c r="L281" s="51">
        <v>0.9</v>
      </c>
      <c r="M281" s="16"/>
      <c r="N281" s="16">
        <f t="shared" si="23"/>
        <v>0</v>
      </c>
      <c r="O281" s="48"/>
    </row>
    <row r="282" spans="1:15" ht="15" customHeight="1" x14ac:dyDescent="0.25">
      <c r="A282" s="23" t="str">
        <f>IF(K282="","",MAX(A$2:A281)+1)</f>
        <v/>
      </c>
      <c r="B282" s="13"/>
      <c r="C282" s="75"/>
      <c r="D282" s="83"/>
      <c r="E282" s="83"/>
      <c r="F282" s="83"/>
      <c r="G282" s="83"/>
      <c r="H282" s="83"/>
      <c r="I282" s="83"/>
      <c r="J282" s="80"/>
      <c r="K282" s="78"/>
      <c r="L282" s="50"/>
      <c r="M282" s="6"/>
      <c r="N282" s="16">
        <f t="shared" ref="N282:N289" si="24">+L282*M282</f>
        <v>0</v>
      </c>
      <c r="O282" s="48"/>
    </row>
    <row r="283" spans="1:15" ht="15" customHeight="1" x14ac:dyDescent="0.25">
      <c r="A283" s="23" t="str">
        <f>IF(K283="","",MAX(A$2:A282)+1)</f>
        <v/>
      </c>
      <c r="B283" s="13" t="s">
        <v>120</v>
      </c>
      <c r="C283" s="95" t="s">
        <v>55</v>
      </c>
      <c r="D283" s="83"/>
      <c r="E283" s="83"/>
      <c r="F283" s="83"/>
      <c r="G283" s="83"/>
      <c r="H283" s="83"/>
      <c r="I283" s="83"/>
      <c r="J283" s="80"/>
      <c r="K283" s="78"/>
      <c r="L283" s="50"/>
      <c r="M283" s="16"/>
      <c r="N283" s="16">
        <f t="shared" si="24"/>
        <v>0</v>
      </c>
      <c r="O283" s="48"/>
    </row>
    <row r="284" spans="1:15" ht="15" customHeight="1" x14ac:dyDescent="0.25">
      <c r="A284" s="23">
        <f>IF(K284="","",MAX(A$2:A283)+1)</f>
        <v>154</v>
      </c>
      <c r="B284" s="13"/>
      <c r="C284" s="21" t="s">
        <v>56</v>
      </c>
      <c r="D284" s="83"/>
      <c r="E284" s="83"/>
      <c r="F284" s="83"/>
      <c r="G284" s="83"/>
      <c r="H284" s="83"/>
      <c r="I284" s="83"/>
      <c r="J284" s="80"/>
      <c r="K284" s="78" t="s">
        <v>9</v>
      </c>
      <c r="L284" s="50">
        <v>648</v>
      </c>
      <c r="M284" s="16"/>
      <c r="N284" s="16">
        <f>+L284*M284</f>
        <v>0</v>
      </c>
      <c r="O284" s="48"/>
    </row>
    <row r="285" spans="1:15" ht="15" customHeight="1" x14ac:dyDescent="0.25">
      <c r="A285" s="23" t="str">
        <f>IF(K285="","",MAX(A$2:A284)+1)</f>
        <v/>
      </c>
      <c r="B285" s="13"/>
      <c r="C285" s="75"/>
      <c r="D285" s="83"/>
      <c r="E285" s="83"/>
      <c r="F285" s="83"/>
      <c r="G285" s="83"/>
      <c r="H285" s="83"/>
      <c r="I285" s="83"/>
      <c r="J285" s="80"/>
      <c r="K285" s="78"/>
      <c r="L285" s="50"/>
      <c r="M285" s="16"/>
      <c r="N285" s="16">
        <f t="shared" si="24"/>
        <v>0</v>
      </c>
      <c r="O285" s="48"/>
    </row>
    <row r="286" spans="1:15" ht="15" customHeight="1" x14ac:dyDescent="0.25">
      <c r="A286" s="23" t="str">
        <f>IF(K286="","",MAX(A$2:A285)+1)</f>
        <v/>
      </c>
      <c r="B286" s="13" t="s">
        <v>121</v>
      </c>
      <c r="C286" s="19" t="s">
        <v>57</v>
      </c>
      <c r="D286" s="83"/>
      <c r="E286" s="83"/>
      <c r="F286" s="83"/>
      <c r="G286" s="83"/>
      <c r="H286" s="83"/>
      <c r="I286" s="83"/>
      <c r="J286" s="80"/>
      <c r="K286" s="78"/>
      <c r="L286" s="50"/>
      <c r="M286" s="16"/>
      <c r="N286" s="16">
        <f t="shared" si="24"/>
        <v>0</v>
      </c>
      <c r="O286" s="48"/>
    </row>
    <row r="287" spans="1:15" ht="15" customHeight="1" x14ac:dyDescent="0.25">
      <c r="A287" s="23">
        <f>IF(K287="","",MAX(A$2:A286)+1)</f>
        <v>155</v>
      </c>
      <c r="B287" s="13"/>
      <c r="C287" s="21" t="s">
        <v>58</v>
      </c>
      <c r="D287" s="83"/>
      <c r="E287" s="83"/>
      <c r="F287" s="83"/>
      <c r="G287" s="83"/>
      <c r="H287" s="83"/>
      <c r="I287" s="83"/>
      <c r="J287" s="80"/>
      <c r="K287" s="78" t="s">
        <v>59</v>
      </c>
      <c r="L287" s="51">
        <v>30</v>
      </c>
      <c r="M287" s="16"/>
      <c r="N287" s="16">
        <f t="shared" si="24"/>
        <v>0</v>
      </c>
      <c r="O287" s="48"/>
    </row>
    <row r="288" spans="1:15" ht="15" customHeight="1" x14ac:dyDescent="0.25">
      <c r="A288" s="23" t="str">
        <f>IF(K288="","",MAX(A$2:A287)+1)</f>
        <v/>
      </c>
      <c r="B288" s="13"/>
      <c r="C288" s="75"/>
      <c r="D288" s="83"/>
      <c r="E288" s="83"/>
      <c r="F288" s="83"/>
      <c r="G288" s="83"/>
      <c r="H288" s="83"/>
      <c r="I288" s="83"/>
      <c r="J288" s="80"/>
      <c r="K288" s="78"/>
      <c r="L288" s="50"/>
      <c r="M288" s="16"/>
      <c r="N288" s="16">
        <f t="shared" si="24"/>
        <v>0</v>
      </c>
      <c r="O288" s="48"/>
    </row>
    <row r="289" spans="1:17" ht="15" customHeight="1" x14ac:dyDescent="0.25">
      <c r="A289" s="23" t="str">
        <f>IF(K289="","",MAX(A$2:A288)+1)</f>
        <v/>
      </c>
      <c r="B289" s="13" t="s">
        <v>122</v>
      </c>
      <c r="C289" s="19" t="s">
        <v>27</v>
      </c>
      <c r="J289" s="80"/>
      <c r="K289" s="78"/>
      <c r="L289" s="15"/>
      <c r="M289" s="16"/>
      <c r="N289" s="16">
        <f t="shared" si="24"/>
        <v>0</v>
      </c>
      <c r="O289" s="48"/>
    </row>
    <row r="290" spans="1:17" ht="15" customHeight="1" x14ac:dyDescent="0.25">
      <c r="A290" s="23" t="str">
        <f>IF(K290="","",MAX(A$2:A289)+1)</f>
        <v/>
      </c>
      <c r="B290" s="13"/>
      <c r="C290" s="21" t="s">
        <v>60</v>
      </c>
      <c r="J290" s="80"/>
      <c r="K290" s="78"/>
      <c r="L290" s="50"/>
      <c r="M290" s="16"/>
      <c r="N290" s="16"/>
    </row>
    <row r="291" spans="1:17" ht="15" customHeight="1" x14ac:dyDescent="0.25">
      <c r="A291" s="23">
        <f>IF(K291="","",MAX(A$2:A290)+1)</f>
        <v>156</v>
      </c>
      <c r="B291" s="13"/>
      <c r="C291" s="37" t="s">
        <v>75</v>
      </c>
      <c r="J291" s="80"/>
      <c r="K291" s="78" t="s">
        <v>31</v>
      </c>
      <c r="L291" s="50">
        <v>450</v>
      </c>
      <c r="M291" s="16"/>
      <c r="N291" s="16">
        <f t="shared" ref="N291" si="25">+L291*M291</f>
        <v>0</v>
      </c>
    </row>
    <row r="292" spans="1:17" ht="15" customHeight="1" x14ac:dyDescent="0.25">
      <c r="A292" s="23">
        <f>IF(K292="","",MAX(A$2:A291)+1)</f>
        <v>157</v>
      </c>
      <c r="B292" s="13"/>
      <c r="C292" s="37" t="s">
        <v>108</v>
      </c>
      <c r="J292" s="80"/>
      <c r="K292" s="88" t="s">
        <v>33</v>
      </c>
      <c r="L292" s="50"/>
      <c r="M292" s="16"/>
      <c r="N292" s="16"/>
    </row>
    <row r="293" spans="1:17" ht="15" customHeight="1" x14ac:dyDescent="0.25">
      <c r="A293" s="23">
        <f>IF(K293="","",MAX(A$2:A292)+1)</f>
        <v>158</v>
      </c>
      <c r="B293" s="13"/>
      <c r="C293" s="37" t="s">
        <v>105</v>
      </c>
      <c r="J293" s="80"/>
      <c r="K293" s="78" t="s">
        <v>31</v>
      </c>
      <c r="L293" s="50">
        <v>283</v>
      </c>
      <c r="M293" s="16"/>
      <c r="N293" s="16">
        <f t="shared" ref="N293" si="26">+L293*M293</f>
        <v>0</v>
      </c>
      <c r="O293" s="55"/>
    </row>
    <row r="294" spans="1:17" ht="15" customHeight="1" x14ac:dyDescent="0.25">
      <c r="A294" s="23" t="str">
        <f>IF(K294="","",MAX(A$2:A293)+1)</f>
        <v/>
      </c>
      <c r="B294" s="13"/>
      <c r="C294" s="21"/>
      <c r="J294" s="80"/>
      <c r="K294" s="78"/>
      <c r="L294" s="50"/>
      <c r="M294" s="16"/>
      <c r="N294" s="16">
        <f t="shared" ref="N294:N295" si="27">+L294*M294</f>
        <v>0</v>
      </c>
    </row>
    <row r="295" spans="1:17" ht="15" customHeight="1" x14ac:dyDescent="0.25">
      <c r="A295" s="23" t="str">
        <f>IF(K295="","",MAX(A$2:A294)+1)</f>
        <v/>
      </c>
      <c r="B295" s="13" t="s">
        <v>123</v>
      </c>
      <c r="C295" s="19" t="s">
        <v>76</v>
      </c>
      <c r="J295" s="80"/>
      <c r="K295" s="78"/>
      <c r="L295" s="50"/>
      <c r="M295" s="16"/>
      <c r="N295" s="16">
        <f t="shared" si="27"/>
        <v>0</v>
      </c>
    </row>
    <row r="296" spans="1:17" ht="15" customHeight="1" x14ac:dyDescent="0.25">
      <c r="A296" s="23">
        <f>IF(K296="","",MAX(A$2:A295)+1)</f>
        <v>159</v>
      </c>
      <c r="B296" s="13"/>
      <c r="C296" s="37" t="s">
        <v>132</v>
      </c>
      <c r="J296" s="80"/>
      <c r="K296" s="78" t="s">
        <v>9</v>
      </c>
      <c r="L296" s="50">
        <v>110</v>
      </c>
      <c r="M296" s="16"/>
      <c r="N296" s="16">
        <f>+L296*M296</f>
        <v>0</v>
      </c>
      <c r="Q296" s="57"/>
    </row>
    <row r="297" spans="1:17" ht="15" customHeight="1" x14ac:dyDescent="0.25">
      <c r="A297" s="23">
        <f>IF(K297="","",MAX(A$2:A296)+1)</f>
        <v>160</v>
      </c>
      <c r="B297" s="13"/>
      <c r="C297" s="37" t="s">
        <v>133</v>
      </c>
      <c r="J297" s="80"/>
      <c r="K297" s="78" t="s">
        <v>9</v>
      </c>
      <c r="L297" s="50">
        <v>220</v>
      </c>
      <c r="M297" s="16"/>
      <c r="N297" s="16">
        <f>+L297*M297</f>
        <v>0</v>
      </c>
    </row>
    <row r="298" spans="1:17" ht="15" customHeight="1" x14ac:dyDescent="0.25">
      <c r="A298" s="23" t="str">
        <f>IF(K298="","",MAX(A$2:A297)+1)</f>
        <v/>
      </c>
      <c r="B298" s="13"/>
      <c r="C298" s="21"/>
      <c r="J298" s="80"/>
      <c r="K298" s="78"/>
      <c r="L298" s="50"/>
      <c r="M298" s="16"/>
      <c r="N298" s="16"/>
    </row>
    <row r="299" spans="1:17" ht="15" customHeight="1" x14ac:dyDescent="0.25">
      <c r="A299" s="23" t="str">
        <f>IF(K299="","",MAX(A$2:A298)+1)</f>
        <v/>
      </c>
      <c r="B299" s="13" t="s">
        <v>124</v>
      </c>
      <c r="C299" s="19" t="s">
        <v>131</v>
      </c>
      <c r="J299" s="80"/>
      <c r="K299" s="78"/>
      <c r="L299" s="50"/>
      <c r="M299" s="16"/>
      <c r="N299" s="16"/>
    </row>
    <row r="300" spans="1:17" ht="15" customHeight="1" x14ac:dyDescent="0.25">
      <c r="A300" s="23" t="str">
        <f>IF(K300="","",MAX(A$2:A299)+1)</f>
        <v/>
      </c>
      <c r="B300" s="13"/>
      <c r="C300" s="21" t="s">
        <v>157</v>
      </c>
      <c r="J300" s="80"/>
      <c r="K300" s="78"/>
      <c r="L300" s="50"/>
      <c r="M300" s="16"/>
      <c r="N300" s="16"/>
    </row>
    <row r="301" spans="1:17" ht="15" customHeight="1" x14ac:dyDescent="0.25">
      <c r="A301" s="23">
        <f>IF(K301="","",MAX(A$2:A300)+1)</f>
        <v>161</v>
      </c>
      <c r="B301" s="13"/>
      <c r="C301" s="37" t="s">
        <v>158</v>
      </c>
      <c r="I301" s="1" t="s">
        <v>166</v>
      </c>
      <c r="J301" s="80"/>
      <c r="K301" s="78" t="s">
        <v>7</v>
      </c>
      <c r="L301" s="50">
        <v>1</v>
      </c>
      <c r="M301" s="16"/>
      <c r="N301" s="16">
        <f t="shared" ref="N301:N304" si="28">+L301*M301</f>
        <v>0</v>
      </c>
    </row>
    <row r="302" spans="1:17" ht="15" customHeight="1" x14ac:dyDescent="0.25">
      <c r="A302" s="23">
        <f>IF(K302="","",MAX(A$2:A301)+1)</f>
        <v>162</v>
      </c>
      <c r="B302" s="13"/>
      <c r="C302" s="37" t="s">
        <v>159</v>
      </c>
      <c r="I302" s="1" t="s">
        <v>166</v>
      </c>
      <c r="J302" s="80"/>
      <c r="K302" s="78" t="s">
        <v>7</v>
      </c>
      <c r="L302" s="50">
        <v>1</v>
      </c>
      <c r="M302" s="16"/>
      <c r="N302" s="16">
        <f t="shared" si="28"/>
        <v>0</v>
      </c>
    </row>
    <row r="303" spans="1:17" ht="15" customHeight="1" x14ac:dyDescent="0.25">
      <c r="A303" s="23">
        <f>IF(K303="","",MAX(A$2:A302)+1)</f>
        <v>163</v>
      </c>
      <c r="B303" s="13"/>
      <c r="C303" s="37" t="s">
        <v>161</v>
      </c>
      <c r="I303" s="1" t="s">
        <v>166</v>
      </c>
      <c r="J303" s="80"/>
      <c r="K303" s="78" t="s">
        <v>7</v>
      </c>
      <c r="L303" s="50">
        <v>1</v>
      </c>
      <c r="M303" s="16"/>
      <c r="N303" s="16">
        <f t="shared" si="28"/>
        <v>0</v>
      </c>
    </row>
    <row r="304" spans="1:17" ht="15" customHeight="1" x14ac:dyDescent="0.25">
      <c r="A304" s="23">
        <f>IF(K304="","",MAX(A$2:A303)+1)</f>
        <v>164</v>
      </c>
      <c r="B304" s="13"/>
      <c r="C304" s="37" t="s">
        <v>160</v>
      </c>
      <c r="I304" s="1" t="s">
        <v>166</v>
      </c>
      <c r="J304" s="80"/>
      <c r="K304" s="78" t="s">
        <v>7</v>
      </c>
      <c r="L304" s="50">
        <v>1</v>
      </c>
      <c r="M304" s="16"/>
      <c r="N304" s="16">
        <f t="shared" si="28"/>
        <v>0</v>
      </c>
    </row>
    <row r="305" spans="1:15" ht="15" customHeight="1" x14ac:dyDescent="0.25">
      <c r="A305" s="23" t="str">
        <f>IF(K305="","",MAX(A$2:A304)+1)</f>
        <v/>
      </c>
      <c r="B305" s="13"/>
      <c r="C305" s="21"/>
      <c r="J305" s="80"/>
      <c r="K305" s="78"/>
      <c r="L305" s="50"/>
      <c r="M305" s="16"/>
      <c r="N305" s="16"/>
    </row>
    <row r="306" spans="1:15" ht="15" customHeight="1" x14ac:dyDescent="0.25">
      <c r="A306" s="23" t="str">
        <f>IF(K306="","",MAX(A$2:A305)+1)</f>
        <v/>
      </c>
      <c r="B306" s="13" t="s">
        <v>127</v>
      </c>
      <c r="C306" s="19" t="s">
        <v>103</v>
      </c>
      <c r="J306" s="80"/>
      <c r="K306" s="78"/>
      <c r="L306" s="50"/>
      <c r="M306" s="16"/>
      <c r="N306" s="16">
        <f t="shared" ref="N306" si="29">+L306*M306</f>
        <v>0</v>
      </c>
    </row>
    <row r="307" spans="1:15" ht="15" customHeight="1" x14ac:dyDescent="0.25">
      <c r="A307" s="23">
        <f>IF(K307="","",MAX(A$2:A306)+1)</f>
        <v>165</v>
      </c>
      <c r="B307" s="13"/>
      <c r="C307" s="37" t="s">
        <v>106</v>
      </c>
      <c r="J307" s="80"/>
      <c r="K307" s="78" t="s">
        <v>7</v>
      </c>
      <c r="L307" s="50">
        <v>1</v>
      </c>
      <c r="M307" s="16"/>
      <c r="N307" s="16">
        <f>+L307*M307</f>
        <v>0</v>
      </c>
    </row>
    <row r="308" spans="1:15" ht="15" customHeight="1" x14ac:dyDescent="0.25">
      <c r="A308" s="23">
        <f>IF(K308="","",MAX(A$2:A307)+1)</f>
        <v>166</v>
      </c>
      <c r="B308" s="13"/>
      <c r="C308" s="37" t="s">
        <v>107</v>
      </c>
      <c r="J308" s="80"/>
      <c r="K308" s="78" t="s">
        <v>7</v>
      </c>
      <c r="L308" s="50">
        <v>1</v>
      </c>
      <c r="M308" s="16"/>
      <c r="N308" s="16">
        <f>+L308*M308</f>
        <v>0</v>
      </c>
    </row>
    <row r="309" spans="1:15" ht="15" customHeight="1" x14ac:dyDescent="0.25">
      <c r="A309" s="23">
        <f>IF(K309="","",MAX(A$2:A308)+1)</f>
        <v>167</v>
      </c>
      <c r="B309" s="13"/>
      <c r="C309" s="37" t="s">
        <v>156</v>
      </c>
      <c r="J309" s="80"/>
      <c r="K309" s="78" t="s">
        <v>7</v>
      </c>
      <c r="L309" s="50">
        <v>1</v>
      </c>
      <c r="M309" s="16"/>
      <c r="N309" s="16">
        <f>+L309*M309</f>
        <v>0</v>
      </c>
    </row>
    <row r="310" spans="1:15" s="21" customFormat="1" ht="15" customHeight="1" x14ac:dyDescent="0.25">
      <c r="A310" s="23" t="str">
        <f>IF(K310="","",MAX(A$2:A309)+1)</f>
        <v/>
      </c>
      <c r="B310" s="13"/>
      <c r="C310" s="17"/>
      <c r="D310" s="73"/>
      <c r="E310" s="73"/>
      <c r="F310" s="73"/>
      <c r="G310" s="73"/>
      <c r="H310" s="73"/>
      <c r="I310" s="73"/>
      <c r="J310" s="53"/>
      <c r="K310" s="79"/>
      <c r="L310" s="18"/>
      <c r="M310" s="18"/>
      <c r="N310" s="18"/>
      <c r="O310" s="5"/>
    </row>
    <row r="311" spans="1:15" s="21" customFormat="1" ht="15" customHeight="1" x14ac:dyDescent="0.25">
      <c r="A311" s="23">
        <f>IF(K311="","",MAX(A$2:A310)+1)</f>
        <v>168</v>
      </c>
      <c r="B311" s="13" t="s">
        <v>147</v>
      </c>
      <c r="C311" s="19" t="s">
        <v>136</v>
      </c>
      <c r="D311" s="73"/>
      <c r="E311" s="73"/>
      <c r="F311" s="73"/>
      <c r="G311" s="73"/>
      <c r="H311" s="73"/>
      <c r="I311" s="73"/>
      <c r="J311" s="53"/>
      <c r="K311" s="79" t="s">
        <v>7</v>
      </c>
      <c r="L311" s="18">
        <v>1</v>
      </c>
      <c r="M311" s="18"/>
      <c r="N311" s="18">
        <f t="shared" ref="N311" si="30">+M311*L311</f>
        <v>0</v>
      </c>
      <c r="O311" s="5"/>
    </row>
    <row r="312" spans="1:15" x14ac:dyDescent="0.25">
      <c r="A312" s="27"/>
      <c r="B312" s="25"/>
      <c r="C312" s="26"/>
      <c r="E312" s="2"/>
      <c r="F312" s="2"/>
      <c r="G312" s="2"/>
      <c r="H312" s="2"/>
      <c r="I312" s="2"/>
      <c r="J312" s="82"/>
      <c r="K312" s="81"/>
      <c r="L312" s="38"/>
      <c r="M312" s="38"/>
      <c r="N312" s="38"/>
    </row>
    <row r="313" spans="1:15" ht="4.9000000000000004" customHeight="1" thickBot="1" x14ac:dyDescent="0.3">
      <c r="A313" s="30"/>
      <c r="B313" s="28"/>
      <c r="C313" s="29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30"/>
    </row>
    <row r="314" spans="1:15" ht="21" customHeight="1" x14ac:dyDescent="0.25">
      <c r="E314" s="2"/>
      <c r="F314" s="2"/>
      <c r="G314" s="2"/>
      <c r="H314" s="111"/>
      <c r="I314" s="2"/>
      <c r="J314" s="109"/>
      <c r="K314" s="84" t="s">
        <v>28</v>
      </c>
      <c r="L314" s="97"/>
      <c r="M314" s="32"/>
      <c r="N314" s="93">
        <f>+SUM(N212:N312)</f>
        <v>0</v>
      </c>
    </row>
    <row r="315" spans="1:15" ht="21" customHeight="1" x14ac:dyDescent="0.25">
      <c r="E315" s="2"/>
      <c r="F315" s="2"/>
      <c r="G315" s="2"/>
      <c r="H315" s="111"/>
      <c r="I315" s="2"/>
      <c r="J315" s="110" t="str">
        <f>C213</f>
        <v>TRANCHE OPTIONNELLE - AILE DES MINISTRES PARTIE SUD-EST</v>
      </c>
      <c r="K315" s="85" t="s">
        <v>54</v>
      </c>
      <c r="L315" s="2"/>
      <c r="M315" s="20"/>
      <c r="N315" s="33">
        <f>N314*0.2</f>
        <v>0</v>
      </c>
    </row>
    <row r="316" spans="1:15" ht="21" customHeight="1" thickBot="1" x14ac:dyDescent="0.3">
      <c r="E316" s="2"/>
      <c r="F316" s="2"/>
      <c r="G316" s="2"/>
      <c r="H316" s="111"/>
      <c r="I316" s="2"/>
      <c r="J316" s="109"/>
      <c r="K316" s="86" t="s">
        <v>29</v>
      </c>
      <c r="L316" s="98"/>
      <c r="M316" s="35"/>
      <c r="N316" s="94">
        <f>N314*1.2</f>
        <v>0</v>
      </c>
    </row>
  </sheetData>
  <mergeCells count="10">
    <mergeCell ref="B1:B3"/>
    <mergeCell ref="C266:H266"/>
    <mergeCell ref="C5:J5"/>
    <mergeCell ref="C212:J212"/>
    <mergeCell ref="C156:H156"/>
    <mergeCell ref="C104:J104"/>
    <mergeCell ref="C59:H59"/>
    <mergeCell ref="C1:J3"/>
    <mergeCell ref="C213:J213"/>
    <mergeCell ref="C7:J7"/>
  </mergeCells>
  <printOptions horizontalCentered="1"/>
  <pageMargins left="0.39370078740157483" right="0.39370078740157483" top="0.55118110236220474" bottom="0.74803149606299213" header="0.19685039370078741" footer="0.19685039370078741"/>
  <pageSetup paperSize="9" scale="60" fitToHeight="0" orientation="portrait" r:id="rId1"/>
  <headerFooter differentFirst="1" scaleWithDoc="0">
    <oddHeader>&amp;L&amp;"Arial,Normal"&amp;6 77 - Château de Fontainebleau&amp;C&amp;"Arial,Normal"&amp;6Aile des Ministres - Restauration des couvertures de la partie est&amp;R&amp;"Arial,Normal"&amp;6Lot 3 Charpente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T&amp;R&amp;"Arial,Normal"&amp;8
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  <rowBreaks count="2" manualBreakCount="2">
    <brk id="165" max="13" man="1"/>
    <brk id="21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Charpente</vt:lpstr>
      <vt:lpstr>Charpente!Impression_des_titres</vt:lpstr>
      <vt:lpstr>Charpente!Zone_d_impression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Stéphanie GUIMBARD</cp:lastModifiedBy>
  <cp:lastPrinted>2025-06-26T12:11:50Z</cp:lastPrinted>
  <dcterms:created xsi:type="dcterms:W3CDTF">2018-10-04T12:52:36Z</dcterms:created>
  <dcterms:modified xsi:type="dcterms:W3CDTF">2025-07-01T07:25:44Z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2025-07-01T07:25:44Z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25b281e1-8e23-46a8-a670-d2b434f2e818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